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ANTINE\Desktop\Menu cuisine 2022\"/>
    </mc:Choice>
  </mc:AlternateContent>
  <xr:revisionPtr revIDLastSave="0" documentId="13_ncr:1_{1CEEA1CF-C7D0-4D78-8F72-D480401991C4}" xr6:coauthVersionLast="47" xr6:coauthVersionMax="47" xr10:uidLastSave="{00000000-0000-0000-0000-000000000000}"/>
  <bookViews>
    <workbookView xWindow="-120" yWindow="-120" windowWidth="21840" windowHeight="13140" tabRatio="826" activeTab="7" xr2:uid="{00000000-000D-0000-FFFF-FFFF00000000}"/>
  </bookViews>
  <sheets>
    <sheet name="Entrées" sheetId="10" r:id="rId1"/>
    <sheet name="Plats" sheetId="1" r:id="rId2"/>
    <sheet name="Accompagnements" sheetId="11" r:id="rId3"/>
    <sheet name="Fromage" sheetId="12" r:id="rId4"/>
    <sheet name="Desserts" sheetId="13" r:id="rId5"/>
    <sheet name="Semaine" sheetId="2" r:id="rId6"/>
    <sheet name="Détail menu" sheetId="4" r:id="rId7"/>
    <sheet name="Menus semaine" sheetId="5" r:id="rId8"/>
    <sheet name="Commande semaine 1" sheetId="9" r:id="rId9"/>
    <sheet name="Commande semaine 2" sheetId="8" r:id="rId10"/>
    <sheet name="Commande semaine 3" sheetId="7" r:id="rId11"/>
    <sheet name="Commande semaine 4" sheetId="6" r:id="rId12"/>
  </sheets>
  <definedNames>
    <definedName name="Plat" localSheetId="2">Accompagnements!$A$2:$A$29</definedName>
    <definedName name="Plat" localSheetId="4">Desserts!$A$2:$A$9</definedName>
    <definedName name="Plat" localSheetId="0">Entrées!#REF!</definedName>
    <definedName name="Plat" localSheetId="3">Fromage!#REF!</definedName>
    <definedName name="Plat">Plats!#REF!</definedName>
    <definedName name="_xlnm.Print_Area" localSheetId="7">'Menus semaine'!$A$1:$P$39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4" i="11" l="1"/>
  <c r="AN40" i="13"/>
  <c r="H24" i="4"/>
  <c r="H23" i="4"/>
  <c r="H22" i="4"/>
  <c r="N11" i="5" l="1"/>
  <c r="N10" i="5"/>
  <c r="N9" i="5"/>
  <c r="F17" i="6"/>
  <c r="F10" i="6"/>
  <c r="F3" i="6"/>
  <c r="AN69" i="1" l="1"/>
  <c r="AN67" i="1"/>
  <c r="AN61" i="1"/>
  <c r="AN41" i="11"/>
  <c r="AN60" i="1"/>
  <c r="AN39" i="11"/>
  <c r="AN27" i="12"/>
  <c r="AN36" i="13"/>
  <c r="AN53" i="1"/>
  <c r="AN51" i="1"/>
  <c r="AN50" i="1"/>
  <c r="AN23" i="12"/>
  <c r="AN21" i="12"/>
  <c r="AN20" i="12"/>
  <c r="AN12" i="1"/>
  <c r="AN32" i="11"/>
  <c r="AN15" i="1"/>
  <c r="AN17" i="12" l="1"/>
  <c r="AN12" i="12"/>
  <c r="AN18" i="12"/>
  <c r="AN89" i="13" l="1"/>
  <c r="AN88" i="13"/>
  <c r="AN87" i="13"/>
  <c r="AN86" i="13"/>
  <c r="AN85" i="13"/>
  <c r="AN84" i="13"/>
  <c r="AN83" i="13"/>
  <c r="AN82" i="13"/>
  <c r="AN81" i="13"/>
  <c r="AN80" i="13"/>
  <c r="AN79" i="13"/>
  <c r="AN78" i="13"/>
  <c r="AN77" i="13"/>
  <c r="AN76" i="13"/>
  <c r="AN75" i="13"/>
  <c r="AN74" i="13"/>
  <c r="AN73" i="13"/>
  <c r="AN72" i="13"/>
  <c r="AN71" i="13"/>
  <c r="AN70" i="13"/>
  <c r="AN69" i="13"/>
  <c r="AN68" i="13"/>
  <c r="AN67" i="13"/>
  <c r="AN66" i="13"/>
  <c r="AN65" i="13"/>
  <c r="AN64" i="13"/>
  <c r="AN63" i="13"/>
  <c r="AN62" i="13"/>
  <c r="AN61" i="13"/>
  <c r="AN60" i="13"/>
  <c r="AN59" i="13"/>
  <c r="AN58" i="13"/>
  <c r="AN57" i="13"/>
  <c r="AN56" i="13"/>
  <c r="AN55" i="13"/>
  <c r="AN54" i="13"/>
  <c r="AN53" i="13"/>
  <c r="AN52" i="13"/>
  <c r="AN51" i="13"/>
  <c r="AN50" i="13"/>
  <c r="AN49" i="13"/>
  <c r="AN48" i="13"/>
  <c r="AN47" i="13"/>
  <c r="AN46" i="13"/>
  <c r="AN45" i="13"/>
  <c r="AN44" i="13"/>
  <c r="AN43" i="13"/>
  <c r="AN42" i="13"/>
  <c r="AN41" i="13"/>
  <c r="AN39" i="13"/>
  <c r="AN38" i="13"/>
  <c r="AN37" i="13"/>
  <c r="AN35" i="13"/>
  <c r="AN34" i="13"/>
  <c r="AN33" i="13"/>
  <c r="AN32" i="13"/>
  <c r="AN31" i="13"/>
  <c r="AN29" i="13"/>
  <c r="AN28" i="13"/>
  <c r="AN27" i="13"/>
  <c r="AN26" i="13"/>
  <c r="AN25" i="13"/>
  <c r="AN24" i="13"/>
  <c r="AN23" i="13"/>
  <c r="AN20" i="13"/>
  <c r="AN19" i="13"/>
  <c r="AN18" i="13"/>
  <c r="AN17" i="13"/>
  <c r="AN16" i="13"/>
  <c r="AN15" i="13"/>
  <c r="AN14" i="13"/>
  <c r="AN13" i="13"/>
  <c r="AN12" i="13"/>
  <c r="AN11" i="13"/>
  <c r="AN10" i="13"/>
  <c r="AN9" i="13"/>
  <c r="AN8" i="13"/>
  <c r="AN7" i="13"/>
  <c r="AN6" i="13"/>
  <c r="AN5" i="13"/>
  <c r="AN3" i="13"/>
  <c r="AN2" i="13"/>
  <c r="AN93" i="12"/>
  <c r="AN92" i="12"/>
  <c r="AN91" i="12"/>
  <c r="AN90" i="12"/>
  <c r="AN89" i="12"/>
  <c r="AN88" i="12"/>
  <c r="AN87" i="12"/>
  <c r="AN86" i="12"/>
  <c r="AN85" i="12"/>
  <c r="AN84" i="12"/>
  <c r="AN83" i="12"/>
  <c r="AN82" i="12"/>
  <c r="AN81" i="12"/>
  <c r="AN80" i="12"/>
  <c r="AN79" i="12"/>
  <c r="AN78" i="12"/>
  <c r="AN77" i="12"/>
  <c r="AN76" i="12"/>
  <c r="AN75" i="12"/>
  <c r="AN74" i="12"/>
  <c r="AN73" i="12"/>
  <c r="AN72" i="12"/>
  <c r="AN71" i="12"/>
  <c r="AN70" i="12"/>
  <c r="AN69" i="12"/>
  <c r="AN68" i="12"/>
  <c r="AN67" i="12"/>
  <c r="AN66" i="12"/>
  <c r="AN65" i="12"/>
  <c r="AN64" i="12"/>
  <c r="AN63" i="12"/>
  <c r="AN62" i="12"/>
  <c r="AN61" i="12"/>
  <c r="AN60" i="12"/>
  <c r="AN59" i="12"/>
  <c r="AN58" i="12"/>
  <c r="AN57" i="12"/>
  <c r="AN56" i="12"/>
  <c r="AN55" i="12"/>
  <c r="AN54" i="12"/>
  <c r="AN53" i="12"/>
  <c r="AN52" i="12"/>
  <c r="AN51" i="12"/>
  <c r="AN50" i="12"/>
  <c r="AN49" i="12"/>
  <c r="AN48" i="12"/>
  <c r="AN47" i="12"/>
  <c r="AN46" i="12"/>
  <c r="AN45" i="12"/>
  <c r="AN44" i="12"/>
  <c r="AN43" i="12"/>
  <c r="AN42" i="12"/>
  <c r="AN41" i="12"/>
  <c r="AN40" i="12"/>
  <c r="AN39" i="12"/>
  <c r="AN38" i="12"/>
  <c r="AN37" i="12"/>
  <c r="AN36" i="12"/>
  <c r="AN35" i="12"/>
  <c r="AN34" i="12"/>
  <c r="AN33" i="12"/>
  <c r="AN32" i="12"/>
  <c r="AN31" i="12"/>
  <c r="AN30" i="12"/>
  <c r="AN29" i="12"/>
  <c r="AN28" i="12"/>
  <c r="AN26" i="12"/>
  <c r="AN25" i="12"/>
  <c r="AN24" i="12"/>
  <c r="AN22" i="12"/>
  <c r="AN9" i="12"/>
  <c r="AN19" i="12"/>
  <c r="AN16" i="12"/>
  <c r="AN15" i="12"/>
  <c r="AN14" i="12"/>
  <c r="AN13" i="12"/>
  <c r="AN11" i="12"/>
  <c r="AN10" i="12"/>
  <c r="AN8" i="12"/>
  <c r="AN7" i="12"/>
  <c r="AN6" i="12"/>
  <c r="AN5" i="12"/>
  <c r="AN4" i="12"/>
  <c r="AN3" i="12"/>
  <c r="AN2" i="12"/>
  <c r="AN94" i="11"/>
  <c r="AN93" i="11"/>
  <c r="AN92" i="11"/>
  <c r="AN91" i="11"/>
  <c r="AN90" i="11"/>
  <c r="AN89" i="11"/>
  <c r="AN88" i="11"/>
  <c r="AN87" i="11"/>
  <c r="AN86" i="11"/>
  <c r="AN85" i="11"/>
  <c r="AN84" i="11"/>
  <c r="AN83" i="11"/>
  <c r="AN82" i="11"/>
  <c r="AN81" i="11"/>
  <c r="AN80" i="11"/>
  <c r="AN79" i="11"/>
  <c r="AN78" i="11"/>
  <c r="AN77" i="11"/>
  <c r="AN76" i="11"/>
  <c r="AN75" i="11"/>
  <c r="AN74" i="11"/>
  <c r="AN73" i="11"/>
  <c r="AN72" i="11"/>
  <c r="AN71" i="11"/>
  <c r="AN70" i="11"/>
  <c r="AN69" i="11"/>
  <c r="AN68" i="11"/>
  <c r="AN67" i="11"/>
  <c r="AN66" i="11"/>
  <c r="AN65" i="11"/>
  <c r="AN64" i="11"/>
  <c r="AN63" i="11"/>
  <c r="AN62" i="11"/>
  <c r="AN61" i="11"/>
  <c r="AN60" i="11"/>
  <c r="AN59" i="11"/>
  <c r="AN58" i="11"/>
  <c r="AN57" i="11"/>
  <c r="AN56" i="11"/>
  <c r="AN55" i="11"/>
  <c r="AN54" i="11"/>
  <c r="AN53" i="11"/>
  <c r="AN52" i="11"/>
  <c r="AN51" i="11"/>
  <c r="AN50" i="11"/>
  <c r="AN49" i="11"/>
  <c r="AN48" i="11"/>
  <c r="AN47" i="11"/>
  <c r="AN46" i="11"/>
  <c r="AN45" i="11"/>
  <c r="AN43" i="11"/>
  <c r="AN42" i="11"/>
  <c r="AN40" i="11"/>
  <c r="AN38" i="11"/>
  <c r="AN37" i="11"/>
  <c r="AN36" i="11"/>
  <c r="AN35" i="11"/>
  <c r="AN34" i="11"/>
  <c r="AN33" i="11"/>
  <c r="AN31" i="11"/>
  <c r="AN30" i="11"/>
  <c r="AN29" i="11"/>
  <c r="AN28" i="11"/>
  <c r="AN27" i="11"/>
  <c r="AN26" i="11"/>
  <c r="AN25" i="11"/>
  <c r="AN24" i="11"/>
  <c r="AN23" i="11"/>
  <c r="AN22" i="11"/>
  <c r="AN21" i="11"/>
  <c r="AN20" i="11"/>
  <c r="AN19" i="11"/>
  <c r="AN18" i="11"/>
  <c r="AN17" i="11"/>
  <c r="AN16" i="11"/>
  <c r="AN15" i="11"/>
  <c r="AN14" i="11"/>
  <c r="AN13" i="11"/>
  <c r="AN12" i="11"/>
  <c r="AN11" i="11"/>
  <c r="AN10" i="11"/>
  <c r="AN9" i="11"/>
  <c r="AN8" i="11"/>
  <c r="AN7" i="11"/>
  <c r="AN6" i="11"/>
  <c r="AN5" i="11"/>
  <c r="AN4" i="11"/>
  <c r="AN3" i="11"/>
  <c r="AN2" i="1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8" i="1"/>
  <c r="AN66" i="1"/>
  <c r="AN65" i="1"/>
  <c r="AN64" i="1"/>
  <c r="AN63" i="1"/>
  <c r="AN62" i="1"/>
  <c r="AN59" i="1"/>
  <c r="AN58" i="1"/>
  <c r="AN57" i="1"/>
  <c r="AN56" i="1"/>
  <c r="AN55" i="1"/>
  <c r="AN54" i="1"/>
  <c r="AN52" i="1"/>
  <c r="AN49" i="1"/>
  <c r="AN48" i="1"/>
  <c r="AN47" i="1"/>
  <c r="AN46" i="1"/>
  <c r="AN45" i="1"/>
  <c r="AN44" i="1"/>
  <c r="AN43" i="1"/>
  <c r="AN24" i="1"/>
  <c r="AN8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6" i="1"/>
  <c r="AN25" i="1"/>
  <c r="AN23" i="1"/>
  <c r="AN22" i="1"/>
  <c r="AN21" i="1"/>
  <c r="AN20" i="1"/>
  <c r="AN19" i="1"/>
  <c r="AN18" i="1"/>
  <c r="AN17" i="1"/>
  <c r="AN16" i="1"/>
  <c r="AN14" i="1"/>
  <c r="AN13" i="1"/>
  <c r="AN11" i="1"/>
  <c r="AN10" i="1"/>
  <c r="AN9" i="1"/>
  <c r="AN7" i="1"/>
  <c r="AN6" i="1"/>
  <c r="AN5" i="1"/>
  <c r="AN4" i="1"/>
  <c r="AN3" i="1"/>
  <c r="AN2" i="1"/>
  <c r="AN5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5" i="10"/>
  <c r="AN26" i="10"/>
  <c r="AN27" i="10"/>
  <c r="AN28" i="10"/>
  <c r="AN29" i="10"/>
  <c r="AN30" i="10"/>
  <c r="AN31" i="10"/>
  <c r="AN32" i="10"/>
  <c r="AN33" i="10"/>
  <c r="AN34" i="10"/>
  <c r="AN35" i="10"/>
  <c r="AN24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2" i="10"/>
  <c r="AN3" i="10"/>
  <c r="AN4" i="10"/>
  <c r="W22" i="4" l="1"/>
  <c r="X22" i="4" s="1"/>
  <c r="W23" i="4"/>
  <c r="X23" i="4" s="1"/>
  <c r="W24" i="4"/>
  <c r="AA24" i="4" s="1"/>
  <c r="P26" i="5" s="1"/>
  <c r="R22" i="4"/>
  <c r="S22" i="4" s="1"/>
  <c r="R23" i="4"/>
  <c r="V23" i="4" s="1"/>
  <c r="P20" i="5" s="1"/>
  <c r="R24" i="4"/>
  <c r="V24" i="4" s="1"/>
  <c r="P21" i="5" s="1"/>
  <c r="M22" i="4"/>
  <c r="N22" i="4" s="1"/>
  <c r="M23" i="4"/>
  <c r="M24" i="4"/>
  <c r="Q24" i="4" s="1"/>
  <c r="P16" i="5" s="1"/>
  <c r="L22" i="4"/>
  <c r="P9" i="5" s="1"/>
  <c r="I23" i="4"/>
  <c r="L24" i="4"/>
  <c r="P11" i="5" s="1"/>
  <c r="W16" i="4"/>
  <c r="X16" i="4" s="1"/>
  <c r="W17" i="4"/>
  <c r="AA17" i="4" s="1"/>
  <c r="L25" i="5" s="1"/>
  <c r="W18" i="4"/>
  <c r="AA18" i="4" s="1"/>
  <c r="L26" i="5" s="1"/>
  <c r="R16" i="4"/>
  <c r="V16" i="4" s="1"/>
  <c r="L19" i="5" s="1"/>
  <c r="R17" i="4"/>
  <c r="S17" i="4" s="1"/>
  <c r="R18" i="4"/>
  <c r="V18" i="4" s="1"/>
  <c r="L21" i="5" s="1"/>
  <c r="M16" i="4"/>
  <c r="M17" i="4"/>
  <c r="N17" i="4" s="1"/>
  <c r="M18" i="4"/>
  <c r="Q18" i="4" s="1"/>
  <c r="L16" i="5" s="1"/>
  <c r="H16" i="4"/>
  <c r="L16" i="4" s="1"/>
  <c r="L9" i="5" s="1"/>
  <c r="H17" i="4"/>
  <c r="I17" i="4" s="1"/>
  <c r="H18" i="4"/>
  <c r="L18" i="4" s="1"/>
  <c r="L11" i="5" s="1"/>
  <c r="W10" i="4"/>
  <c r="X10" i="4" s="1"/>
  <c r="W11" i="4"/>
  <c r="X11" i="4" s="1"/>
  <c r="W12" i="4"/>
  <c r="AA12" i="4" s="1"/>
  <c r="H26" i="5" s="1"/>
  <c r="R10" i="4"/>
  <c r="V10" i="4" s="1"/>
  <c r="H19" i="5" s="1"/>
  <c r="R11" i="4"/>
  <c r="V11" i="4" s="1"/>
  <c r="H20" i="5" s="1"/>
  <c r="R12" i="4"/>
  <c r="M10" i="4"/>
  <c r="N10" i="4" s="1"/>
  <c r="M11" i="4"/>
  <c r="M12" i="4"/>
  <c r="Q12" i="4" s="1"/>
  <c r="H16" i="5" s="1"/>
  <c r="W4" i="4"/>
  <c r="AA4" i="4" s="1"/>
  <c r="D24" i="5" s="1"/>
  <c r="W5" i="4"/>
  <c r="X5" i="4" s="1"/>
  <c r="W6" i="4"/>
  <c r="X6" i="4" s="1"/>
  <c r="R4" i="4"/>
  <c r="S4" i="4" s="1"/>
  <c r="R5" i="4"/>
  <c r="S5" i="4" s="1"/>
  <c r="R6" i="4"/>
  <c r="S6" i="4" s="1"/>
  <c r="M4" i="4"/>
  <c r="Q4" i="4" s="1"/>
  <c r="D14" i="5" s="1"/>
  <c r="M5" i="4"/>
  <c r="N5" i="4" s="1"/>
  <c r="M6" i="4"/>
  <c r="H10" i="4"/>
  <c r="L10" i="4" s="1"/>
  <c r="H9" i="5" s="1"/>
  <c r="H11" i="4"/>
  <c r="L11" i="4" s="1"/>
  <c r="H10" i="5" s="1"/>
  <c r="H5" i="4"/>
  <c r="I5" i="4" s="1"/>
  <c r="H6" i="4"/>
  <c r="H7" i="4"/>
  <c r="L7" i="4" s="1"/>
  <c r="D12" i="5" s="1"/>
  <c r="H4" i="4"/>
  <c r="C23" i="4"/>
  <c r="C24" i="4"/>
  <c r="G24" i="4" s="1"/>
  <c r="P6" i="5" s="1"/>
  <c r="C25" i="4"/>
  <c r="G25" i="4" s="1"/>
  <c r="P7" i="5" s="1"/>
  <c r="C22" i="4"/>
  <c r="C17" i="4"/>
  <c r="C18" i="4"/>
  <c r="G18" i="4" s="1"/>
  <c r="L6" i="5" s="1"/>
  <c r="C19" i="4"/>
  <c r="G19" i="4" s="1"/>
  <c r="L7" i="5" s="1"/>
  <c r="C16" i="4"/>
  <c r="D16" i="4" s="1"/>
  <c r="C14" i="4"/>
  <c r="G14" i="4" s="1"/>
  <c r="H8" i="5" s="1"/>
  <c r="C11" i="4"/>
  <c r="C12" i="4"/>
  <c r="G12" i="4" s="1"/>
  <c r="H6" i="5" s="1"/>
  <c r="C13" i="4"/>
  <c r="G13" i="4" s="1"/>
  <c r="H7" i="5" s="1"/>
  <c r="C10" i="4"/>
  <c r="G10" i="4" s="1"/>
  <c r="H4" i="5" s="1"/>
  <c r="C4" i="4"/>
  <c r="G4" i="4" s="1"/>
  <c r="D4" i="5" s="1"/>
  <c r="C5" i="4"/>
  <c r="C6" i="4"/>
  <c r="V12" i="4" l="1"/>
  <c r="H21" i="5" s="1"/>
  <c r="S12" i="4"/>
  <c r="F23" i="4"/>
  <c r="E23" i="4" s="1"/>
  <c r="G23" i="4"/>
  <c r="P5" i="5" s="1"/>
  <c r="K5" i="4"/>
  <c r="J5" i="4" s="1"/>
  <c r="L5" i="4"/>
  <c r="D10" i="5" s="1"/>
  <c r="P6" i="4"/>
  <c r="O6" i="4" s="1"/>
  <c r="Q6" i="4"/>
  <c r="D16" i="5" s="1"/>
  <c r="U5" i="4"/>
  <c r="T5" i="4" s="1"/>
  <c r="V5" i="4"/>
  <c r="D20" i="5" s="1"/>
  <c r="Z6" i="4"/>
  <c r="Y6" i="4" s="1"/>
  <c r="AA6" i="4"/>
  <c r="D26" i="5" s="1"/>
  <c r="P11" i="4"/>
  <c r="O11" i="4" s="1"/>
  <c r="Q11" i="4"/>
  <c r="H15" i="5" s="1"/>
  <c r="Z11" i="4"/>
  <c r="Y11" i="4" s="1"/>
  <c r="AA11" i="4"/>
  <c r="H25" i="5" s="1"/>
  <c r="P17" i="4"/>
  <c r="O17" i="4" s="1"/>
  <c r="Q17" i="4"/>
  <c r="L15" i="5" s="1"/>
  <c r="P23" i="4"/>
  <c r="O23" i="4" s="1"/>
  <c r="Q23" i="4"/>
  <c r="P15" i="5" s="1"/>
  <c r="Z23" i="4"/>
  <c r="Y23" i="4" s="1"/>
  <c r="AA23" i="4"/>
  <c r="P25" i="5" s="1"/>
  <c r="F5" i="4"/>
  <c r="E5" i="4" s="1"/>
  <c r="G5" i="4"/>
  <c r="D5" i="5" s="1"/>
  <c r="N6" i="4"/>
  <c r="G6" i="4"/>
  <c r="D6" i="5" s="1"/>
  <c r="F11" i="4"/>
  <c r="E11" i="4" s="1"/>
  <c r="G11" i="4"/>
  <c r="H5" i="5" s="1"/>
  <c r="F16" i="4"/>
  <c r="E16" i="4" s="1"/>
  <c r="G16" i="4"/>
  <c r="L4" i="5" s="1"/>
  <c r="F22" i="4"/>
  <c r="E22" i="4" s="1"/>
  <c r="G22" i="4"/>
  <c r="P4" i="5" s="1"/>
  <c r="K6" i="4"/>
  <c r="J6" i="4" s="1"/>
  <c r="L6" i="4"/>
  <c r="D11" i="5" s="1"/>
  <c r="P5" i="4"/>
  <c r="O5" i="4" s="1"/>
  <c r="Q5" i="4"/>
  <c r="D15" i="5" s="1"/>
  <c r="U6" i="4"/>
  <c r="T6" i="4" s="1"/>
  <c r="V6" i="4"/>
  <c r="D21" i="5" s="1"/>
  <c r="Z5" i="4"/>
  <c r="Y5" i="4" s="1"/>
  <c r="AA5" i="4"/>
  <c r="D25" i="5" s="1"/>
  <c r="K17" i="4"/>
  <c r="J17" i="4" s="1"/>
  <c r="L17" i="4"/>
  <c r="L10" i="5" s="1"/>
  <c r="K23" i="4"/>
  <c r="J23" i="4" s="1"/>
  <c r="L23" i="4"/>
  <c r="P10" i="5" s="1"/>
  <c r="U17" i="4"/>
  <c r="T17" i="4" s="1"/>
  <c r="V17" i="4"/>
  <c r="L20" i="5" s="1"/>
  <c r="F17" i="4"/>
  <c r="E17" i="4" s="1"/>
  <c r="G17" i="4"/>
  <c r="L5" i="5" s="1"/>
  <c r="U22" i="4"/>
  <c r="T22" i="4" s="1"/>
  <c r="V22" i="4"/>
  <c r="P19" i="5" s="1"/>
  <c r="K4" i="4"/>
  <c r="J4" i="4" s="1"/>
  <c r="L4" i="4"/>
  <c r="D9" i="5" s="1"/>
  <c r="U4" i="4"/>
  <c r="T4" i="4" s="1"/>
  <c r="V4" i="4"/>
  <c r="D19" i="5" s="1"/>
  <c r="P16" i="4"/>
  <c r="O16" i="4" s="1"/>
  <c r="Q16" i="4"/>
  <c r="L14" i="5" s="1"/>
  <c r="Z16" i="4"/>
  <c r="Y16" i="4" s="1"/>
  <c r="AA16" i="4"/>
  <c r="P22" i="4"/>
  <c r="O22" i="4" s="1"/>
  <c r="Q22" i="4"/>
  <c r="P14" i="5" s="1"/>
  <c r="Z22" i="4"/>
  <c r="Y22" i="4" s="1"/>
  <c r="AA22" i="4"/>
  <c r="P24" i="5" s="1"/>
  <c r="Z10" i="4"/>
  <c r="Y10" i="4" s="1"/>
  <c r="AA10" i="4"/>
  <c r="H24" i="5" s="1"/>
  <c r="P10" i="4"/>
  <c r="O10" i="4" s="1"/>
  <c r="Q10" i="4"/>
  <c r="H14" i="5" s="1"/>
  <c r="P4" i="4"/>
  <c r="O4" i="4" s="1"/>
  <c r="X17" i="4"/>
  <c r="Z17" i="4"/>
  <c r="Y17" i="4" s="1"/>
  <c r="X24" i="4"/>
  <c r="Z24" i="4"/>
  <c r="Y24" i="4" s="1"/>
  <c r="X18" i="4"/>
  <c r="Z18" i="4"/>
  <c r="Y18" i="4" s="1"/>
  <c r="X12" i="4"/>
  <c r="Z12" i="4"/>
  <c r="Y12" i="4" s="1"/>
  <c r="D22" i="4"/>
  <c r="N16" i="4"/>
  <c r="I4" i="4"/>
  <c r="X4" i="4"/>
  <c r="Z4" i="4"/>
  <c r="Y4" i="4" s="1"/>
  <c r="U12" i="4"/>
  <c r="T12" i="4" s="1"/>
  <c r="S10" i="4"/>
  <c r="U10" i="4"/>
  <c r="T10" i="4" s="1"/>
  <c r="S18" i="4"/>
  <c r="U18" i="4"/>
  <c r="T18" i="4" s="1"/>
  <c r="S16" i="4"/>
  <c r="U16" i="4"/>
  <c r="T16" i="4" s="1"/>
  <c r="S24" i="4"/>
  <c r="U24" i="4"/>
  <c r="T24" i="4" s="1"/>
  <c r="S11" i="4"/>
  <c r="U11" i="4"/>
  <c r="T11" i="4" s="1"/>
  <c r="S23" i="4"/>
  <c r="U23" i="4"/>
  <c r="T23" i="4" s="1"/>
  <c r="N4" i="4"/>
  <c r="N12" i="4"/>
  <c r="P12" i="4"/>
  <c r="O12" i="4" s="1"/>
  <c r="N18" i="4"/>
  <c r="P18" i="4"/>
  <c r="O18" i="4" s="1"/>
  <c r="N24" i="4"/>
  <c r="P24" i="4"/>
  <c r="O24" i="4" s="1"/>
  <c r="D10" i="4"/>
  <c r="F10" i="4"/>
  <c r="E10" i="4" s="1"/>
  <c r="D12" i="4"/>
  <c r="F12" i="4"/>
  <c r="E12" i="4" s="1"/>
  <c r="D14" i="4"/>
  <c r="F14" i="4"/>
  <c r="E14" i="4" s="1"/>
  <c r="D19" i="4"/>
  <c r="F19" i="4"/>
  <c r="E19" i="4" s="1"/>
  <c r="D25" i="4"/>
  <c r="F25" i="4"/>
  <c r="E25" i="4" s="1"/>
  <c r="I7" i="4"/>
  <c r="K7" i="4"/>
  <c r="J7" i="4" s="1"/>
  <c r="I10" i="4"/>
  <c r="K10" i="4"/>
  <c r="J10" i="4" s="1"/>
  <c r="I18" i="4"/>
  <c r="K18" i="4"/>
  <c r="J18" i="4" s="1"/>
  <c r="I16" i="4"/>
  <c r="K16" i="4"/>
  <c r="J16" i="4" s="1"/>
  <c r="I24" i="4"/>
  <c r="K24" i="4"/>
  <c r="J24" i="4" s="1"/>
  <c r="I22" i="4"/>
  <c r="K22" i="4"/>
  <c r="J22" i="4" s="1"/>
  <c r="F6" i="4"/>
  <c r="E6" i="4" s="1"/>
  <c r="D4" i="4"/>
  <c r="F4" i="4"/>
  <c r="E4" i="4" s="1"/>
  <c r="D13" i="4"/>
  <c r="F13" i="4"/>
  <c r="E13" i="4" s="1"/>
  <c r="D18" i="4"/>
  <c r="F18" i="4"/>
  <c r="E18" i="4" s="1"/>
  <c r="D24" i="4"/>
  <c r="F24" i="4"/>
  <c r="E24" i="4" s="1"/>
  <c r="I11" i="4"/>
  <c r="K11" i="4"/>
  <c r="J11" i="4" s="1"/>
  <c r="D6" i="4"/>
  <c r="N23" i="4"/>
  <c r="N11" i="4"/>
  <c r="I6" i="4"/>
  <c r="D23" i="4"/>
  <c r="D17" i="4"/>
  <c r="D11" i="4"/>
  <c r="U31" i="9"/>
  <c r="U24" i="9"/>
  <c r="U17" i="9"/>
  <c r="U10" i="9"/>
  <c r="W16" i="9" s="1"/>
  <c r="U3" i="9"/>
  <c r="P31" i="9"/>
  <c r="P24" i="9"/>
  <c r="P17" i="9"/>
  <c r="P10" i="9"/>
  <c r="T16" i="9" s="1"/>
  <c r="P3" i="9"/>
  <c r="K31" i="9"/>
  <c r="K24" i="9"/>
  <c r="K17" i="9"/>
  <c r="K10" i="9"/>
  <c r="M16" i="9" s="1"/>
  <c r="K3" i="9"/>
  <c r="F31" i="9"/>
  <c r="F24" i="9"/>
  <c r="F17" i="9"/>
  <c r="F10" i="9"/>
  <c r="J16" i="9" s="1"/>
  <c r="F3" i="9"/>
  <c r="A31" i="9"/>
  <c r="A24" i="9"/>
  <c r="A17" i="9"/>
  <c r="A10" i="9"/>
  <c r="C16" i="9" s="1"/>
  <c r="A3" i="9"/>
  <c r="U31" i="8"/>
  <c r="U24" i="8"/>
  <c r="U17" i="8"/>
  <c r="U10" i="8"/>
  <c r="U3" i="8"/>
  <c r="P31" i="8"/>
  <c r="P24" i="8"/>
  <c r="P17" i="8"/>
  <c r="P10" i="8"/>
  <c r="Q16" i="8" s="1"/>
  <c r="P3" i="8"/>
  <c r="K31" i="8"/>
  <c r="K24" i="8"/>
  <c r="K17" i="8"/>
  <c r="K10" i="8"/>
  <c r="K3" i="8"/>
  <c r="F31" i="8"/>
  <c r="F24" i="8"/>
  <c r="F17" i="8"/>
  <c r="F10" i="8"/>
  <c r="J12" i="8" s="1"/>
  <c r="F3" i="8"/>
  <c r="A3" i="8"/>
  <c r="A31" i="8"/>
  <c r="A24" i="8"/>
  <c r="A17" i="8"/>
  <c r="A10" i="8"/>
  <c r="C16" i="8" s="1"/>
  <c r="U31" i="7"/>
  <c r="U24" i="7"/>
  <c r="U17" i="7"/>
  <c r="U10" i="7"/>
  <c r="Y16" i="7" s="1"/>
  <c r="U3" i="7"/>
  <c r="P31" i="7"/>
  <c r="P24" i="7"/>
  <c r="P17" i="7"/>
  <c r="P10" i="7"/>
  <c r="Q13" i="7" s="1"/>
  <c r="P3" i="7"/>
  <c r="K31" i="7"/>
  <c r="K24" i="7"/>
  <c r="K17" i="7"/>
  <c r="K10" i="7"/>
  <c r="O16" i="7" s="1"/>
  <c r="K3" i="7"/>
  <c r="F31" i="7"/>
  <c r="F24" i="7"/>
  <c r="F17" i="7"/>
  <c r="F10" i="7"/>
  <c r="H16" i="7" s="1"/>
  <c r="F3" i="7"/>
  <c r="A31" i="7"/>
  <c r="A24" i="7"/>
  <c r="A17" i="7"/>
  <c r="A10" i="7"/>
  <c r="E16" i="7" s="1"/>
  <c r="A3" i="7"/>
  <c r="U31" i="6"/>
  <c r="U24" i="6"/>
  <c r="U17" i="6"/>
  <c r="U10" i="6"/>
  <c r="U3" i="6"/>
  <c r="K31" i="6"/>
  <c r="P31" i="6"/>
  <c r="P24" i="6"/>
  <c r="P17" i="6"/>
  <c r="P10" i="6"/>
  <c r="R16" i="6" s="1"/>
  <c r="P3" i="6"/>
  <c r="K24" i="6"/>
  <c r="K17" i="6"/>
  <c r="K10" i="6"/>
  <c r="M16" i="6" s="1"/>
  <c r="K3" i="6"/>
  <c r="F31" i="6"/>
  <c r="F24" i="6"/>
  <c r="J16" i="6"/>
  <c r="A31" i="6"/>
  <c r="A24" i="6"/>
  <c r="A17" i="6"/>
  <c r="A10" i="6"/>
  <c r="E16" i="6" s="1"/>
  <c r="A3" i="6"/>
  <c r="N25" i="5"/>
  <c r="N26" i="5"/>
  <c r="N27" i="5"/>
  <c r="N28" i="5"/>
  <c r="N24" i="5"/>
  <c r="N20" i="5"/>
  <c r="N21" i="5"/>
  <c r="N22" i="5"/>
  <c r="N23" i="5"/>
  <c r="N19" i="5"/>
  <c r="N15" i="5"/>
  <c r="N16" i="5"/>
  <c r="N17" i="5"/>
  <c r="N18" i="5"/>
  <c r="N14" i="5"/>
  <c r="N12" i="5"/>
  <c r="N13" i="5"/>
  <c r="N5" i="5"/>
  <c r="N6" i="5"/>
  <c r="N7" i="5"/>
  <c r="N8" i="5"/>
  <c r="N4" i="5"/>
  <c r="J25" i="5"/>
  <c r="J26" i="5"/>
  <c r="J27" i="5"/>
  <c r="J28" i="5"/>
  <c r="J24" i="5"/>
  <c r="J20" i="5"/>
  <c r="J21" i="5"/>
  <c r="J22" i="5"/>
  <c r="J23" i="5"/>
  <c r="J19" i="5"/>
  <c r="J15" i="5"/>
  <c r="J16" i="5"/>
  <c r="J17" i="5"/>
  <c r="J18" i="5"/>
  <c r="J14" i="5"/>
  <c r="J10" i="5"/>
  <c r="J11" i="5"/>
  <c r="J12" i="5"/>
  <c r="J13" i="5"/>
  <c r="J9" i="5"/>
  <c r="J5" i="5"/>
  <c r="J6" i="5"/>
  <c r="J7" i="5"/>
  <c r="J8" i="5"/>
  <c r="J4" i="5"/>
  <c r="F25" i="5"/>
  <c r="F26" i="5"/>
  <c r="F27" i="5"/>
  <c r="F28" i="5"/>
  <c r="F24" i="5"/>
  <c r="F20" i="5"/>
  <c r="F21" i="5"/>
  <c r="F22" i="5"/>
  <c r="F23" i="5"/>
  <c r="F19" i="5"/>
  <c r="F15" i="5"/>
  <c r="F16" i="5"/>
  <c r="F17" i="5"/>
  <c r="F18" i="5"/>
  <c r="F14" i="5"/>
  <c r="F10" i="5"/>
  <c r="F11" i="5"/>
  <c r="F12" i="5"/>
  <c r="F13" i="5"/>
  <c r="F9" i="5"/>
  <c r="F5" i="5"/>
  <c r="F6" i="5"/>
  <c r="F7" i="5"/>
  <c r="F8" i="5"/>
  <c r="F4" i="5"/>
  <c r="B25" i="5"/>
  <c r="B26" i="5"/>
  <c r="B27" i="5"/>
  <c r="B28" i="5"/>
  <c r="B24" i="5"/>
  <c r="B20" i="5"/>
  <c r="B21" i="5"/>
  <c r="B22" i="5"/>
  <c r="B23" i="5"/>
  <c r="B19" i="5"/>
  <c r="B15" i="5"/>
  <c r="B16" i="5"/>
  <c r="B17" i="5"/>
  <c r="B18" i="5"/>
  <c r="B14" i="5"/>
  <c r="B10" i="5"/>
  <c r="B11" i="5"/>
  <c r="B12" i="5"/>
  <c r="B13" i="5"/>
  <c r="B9" i="5"/>
  <c r="B5" i="5"/>
  <c r="B6" i="5"/>
  <c r="B7" i="5"/>
  <c r="B8" i="5"/>
  <c r="B4" i="5"/>
  <c r="C9" i="4" l="1"/>
  <c r="E9" i="7"/>
  <c r="B9" i="7"/>
  <c r="C8" i="7"/>
  <c r="D8" i="7" s="1"/>
  <c r="E7" i="7"/>
  <c r="B7" i="7"/>
  <c r="C6" i="7"/>
  <c r="D6" i="7" s="1"/>
  <c r="E5" i="7"/>
  <c r="B5" i="7"/>
  <c r="C4" i="7"/>
  <c r="E3" i="7"/>
  <c r="B3" i="7"/>
  <c r="C9" i="7"/>
  <c r="E8" i="7"/>
  <c r="B8" i="7"/>
  <c r="C7" i="7"/>
  <c r="D7" i="7" s="1"/>
  <c r="E6" i="7"/>
  <c r="B6" i="7"/>
  <c r="C5" i="7"/>
  <c r="D5" i="7" s="1"/>
  <c r="E4" i="7"/>
  <c r="B4" i="7"/>
  <c r="C3" i="7"/>
  <c r="E23" i="7"/>
  <c r="B23" i="7"/>
  <c r="C22" i="7"/>
  <c r="E21" i="7"/>
  <c r="B21" i="7"/>
  <c r="C20" i="7"/>
  <c r="D20" i="7" s="1"/>
  <c r="E19" i="7"/>
  <c r="B19" i="7"/>
  <c r="C18" i="7"/>
  <c r="D18" i="7" s="1"/>
  <c r="E17" i="7"/>
  <c r="B17" i="7"/>
  <c r="C23" i="7"/>
  <c r="E22" i="7"/>
  <c r="B22" i="7"/>
  <c r="C21" i="7"/>
  <c r="D21" i="7" s="1"/>
  <c r="E20" i="7"/>
  <c r="B20" i="7"/>
  <c r="C19" i="7"/>
  <c r="D19" i="7" s="1"/>
  <c r="E18" i="7"/>
  <c r="B18" i="7"/>
  <c r="C17" i="7"/>
  <c r="D17" i="7" s="1"/>
  <c r="E37" i="7"/>
  <c r="B37" i="7"/>
  <c r="C36" i="7"/>
  <c r="C37" i="7"/>
  <c r="D37" i="7" s="1"/>
  <c r="E36" i="7"/>
  <c r="B36" i="7"/>
  <c r="C35" i="7"/>
  <c r="E34" i="7"/>
  <c r="B34" i="7"/>
  <c r="C33" i="7"/>
  <c r="E32" i="7"/>
  <c r="B32" i="7"/>
  <c r="C31" i="7"/>
  <c r="D31" i="7" s="1"/>
  <c r="E35" i="7"/>
  <c r="B35" i="7"/>
  <c r="C34" i="7"/>
  <c r="D34" i="7" s="1"/>
  <c r="E33" i="7"/>
  <c r="B33" i="7"/>
  <c r="C32" i="7"/>
  <c r="E31" i="7"/>
  <c r="B31" i="7"/>
  <c r="E23" i="9"/>
  <c r="B23" i="9"/>
  <c r="C22" i="9"/>
  <c r="D22" i="9" s="1"/>
  <c r="E21" i="9"/>
  <c r="B21" i="9"/>
  <c r="C20" i="9"/>
  <c r="D20" i="9" s="1"/>
  <c r="E19" i="9"/>
  <c r="B19" i="9"/>
  <c r="C18" i="9"/>
  <c r="D18" i="9" s="1"/>
  <c r="E17" i="9"/>
  <c r="B17" i="9"/>
  <c r="C23" i="9"/>
  <c r="D23" i="9" s="1"/>
  <c r="E22" i="9"/>
  <c r="B22" i="9"/>
  <c r="C21" i="9"/>
  <c r="D21" i="9" s="1"/>
  <c r="E20" i="9"/>
  <c r="B20" i="9"/>
  <c r="C19" i="9"/>
  <c r="D19" i="9" s="1"/>
  <c r="E18" i="9"/>
  <c r="B18" i="9"/>
  <c r="C17" i="9"/>
  <c r="D17" i="9" s="1"/>
  <c r="E37" i="9"/>
  <c r="B37" i="9"/>
  <c r="C36" i="9"/>
  <c r="D36" i="9" s="1"/>
  <c r="E35" i="9"/>
  <c r="B35" i="9"/>
  <c r="C34" i="9"/>
  <c r="D34" i="9" s="1"/>
  <c r="E33" i="9"/>
  <c r="B33" i="9"/>
  <c r="C32" i="9"/>
  <c r="D32" i="9" s="1"/>
  <c r="E31" i="9"/>
  <c r="B31" i="9"/>
  <c r="C37" i="9"/>
  <c r="D37" i="9" s="1"/>
  <c r="E36" i="9"/>
  <c r="B36" i="9"/>
  <c r="C35" i="9"/>
  <c r="D35" i="9" s="1"/>
  <c r="E34" i="9"/>
  <c r="B34" i="9"/>
  <c r="C33" i="9"/>
  <c r="D33" i="9" s="1"/>
  <c r="E32" i="9"/>
  <c r="B32" i="9"/>
  <c r="C31" i="9"/>
  <c r="O23" i="9"/>
  <c r="L23" i="9"/>
  <c r="M22" i="9"/>
  <c r="N22" i="9" s="1"/>
  <c r="O21" i="9"/>
  <c r="L21" i="9"/>
  <c r="M20" i="9"/>
  <c r="N20" i="9" s="1"/>
  <c r="O19" i="9"/>
  <c r="L19" i="9"/>
  <c r="M18" i="9"/>
  <c r="N18" i="9" s="1"/>
  <c r="O17" i="9"/>
  <c r="L17" i="9"/>
  <c r="M23" i="9"/>
  <c r="O22" i="9"/>
  <c r="L22" i="9"/>
  <c r="M21" i="9"/>
  <c r="N21" i="9" s="1"/>
  <c r="O20" i="9"/>
  <c r="L20" i="9"/>
  <c r="M19" i="9"/>
  <c r="N19" i="9" s="1"/>
  <c r="O18" i="9"/>
  <c r="L18" i="9"/>
  <c r="M17" i="9"/>
  <c r="N17" i="9" s="1"/>
  <c r="Y23" i="9"/>
  <c r="V23" i="9"/>
  <c r="W22" i="9"/>
  <c r="Y21" i="9"/>
  <c r="V21" i="9"/>
  <c r="W20" i="9"/>
  <c r="X20" i="9" s="1"/>
  <c r="Y19" i="9"/>
  <c r="V19" i="9"/>
  <c r="W18" i="9"/>
  <c r="X18" i="9" s="1"/>
  <c r="Y17" i="9"/>
  <c r="V17" i="9"/>
  <c r="W23" i="9"/>
  <c r="X23" i="9" s="1"/>
  <c r="Y22" i="9"/>
  <c r="V22" i="9"/>
  <c r="W21" i="9"/>
  <c r="Y20" i="9"/>
  <c r="V20" i="9"/>
  <c r="W19" i="9"/>
  <c r="X19" i="9" s="1"/>
  <c r="Y18" i="9"/>
  <c r="V18" i="9"/>
  <c r="W17" i="9"/>
  <c r="X17" i="9" s="1"/>
  <c r="E30" i="6"/>
  <c r="B30" i="6"/>
  <c r="C29" i="6"/>
  <c r="D29" i="6" s="1"/>
  <c r="E28" i="6"/>
  <c r="B28" i="6"/>
  <c r="C27" i="6"/>
  <c r="D27" i="6" s="1"/>
  <c r="E26" i="6"/>
  <c r="B26" i="6"/>
  <c r="C25" i="6"/>
  <c r="E24" i="6"/>
  <c r="B24" i="6"/>
  <c r="C30" i="6"/>
  <c r="D30" i="6" s="1"/>
  <c r="E29" i="6"/>
  <c r="B29" i="6"/>
  <c r="C28" i="6"/>
  <c r="D28" i="6" s="1"/>
  <c r="E27" i="6"/>
  <c r="B27" i="6"/>
  <c r="C26" i="6"/>
  <c r="D26" i="6" s="1"/>
  <c r="E25" i="6"/>
  <c r="B25" i="6"/>
  <c r="C24" i="6"/>
  <c r="H23" i="6"/>
  <c r="J22" i="6"/>
  <c r="G22" i="6"/>
  <c r="H21" i="6"/>
  <c r="J20" i="6"/>
  <c r="G20" i="6"/>
  <c r="H19" i="6"/>
  <c r="I19" i="6" s="1"/>
  <c r="J18" i="6"/>
  <c r="G18" i="6"/>
  <c r="H17" i="6"/>
  <c r="I17" i="6" s="1"/>
  <c r="J23" i="6"/>
  <c r="G23" i="6"/>
  <c r="H22" i="6"/>
  <c r="I22" i="6" s="1"/>
  <c r="J21" i="6"/>
  <c r="G21" i="6"/>
  <c r="H20" i="6"/>
  <c r="J19" i="6"/>
  <c r="G19" i="6"/>
  <c r="H18" i="6"/>
  <c r="I18" i="6" s="1"/>
  <c r="J17" i="6"/>
  <c r="G17" i="6"/>
  <c r="O23" i="7"/>
  <c r="L23" i="7"/>
  <c r="M22" i="7"/>
  <c r="O21" i="7"/>
  <c r="L21" i="7"/>
  <c r="M20" i="7"/>
  <c r="N20" i="7" s="1"/>
  <c r="O19" i="7"/>
  <c r="L19" i="7"/>
  <c r="M18" i="7"/>
  <c r="N18" i="7" s="1"/>
  <c r="O17" i="7"/>
  <c r="L17" i="7"/>
  <c r="M23" i="7"/>
  <c r="O22" i="7"/>
  <c r="L22" i="7"/>
  <c r="M21" i="7"/>
  <c r="O20" i="7"/>
  <c r="L20" i="7"/>
  <c r="M19" i="7"/>
  <c r="N19" i="7" s="1"/>
  <c r="O18" i="7"/>
  <c r="L18" i="7"/>
  <c r="M17" i="7"/>
  <c r="N17" i="7" s="1"/>
  <c r="W23" i="7"/>
  <c r="X23" i="7" s="1"/>
  <c r="Y23" i="7"/>
  <c r="V23" i="7"/>
  <c r="W22" i="7"/>
  <c r="X22" i="7" s="1"/>
  <c r="Y21" i="7"/>
  <c r="V21" i="7"/>
  <c r="W20" i="7"/>
  <c r="Y19" i="7"/>
  <c r="V19" i="7"/>
  <c r="W18" i="7"/>
  <c r="X18" i="7" s="1"/>
  <c r="Y17" i="7"/>
  <c r="V17" i="7"/>
  <c r="Y22" i="7"/>
  <c r="V22" i="7"/>
  <c r="W21" i="7"/>
  <c r="Y20" i="7"/>
  <c r="V20" i="7"/>
  <c r="W19" i="7"/>
  <c r="X19" i="7" s="1"/>
  <c r="Y18" i="7"/>
  <c r="V18" i="7"/>
  <c r="W17" i="7"/>
  <c r="X17" i="7" s="1"/>
  <c r="C9" i="6"/>
  <c r="E8" i="6"/>
  <c r="B8" i="6"/>
  <c r="C7" i="6"/>
  <c r="D7" i="6" s="1"/>
  <c r="E6" i="6"/>
  <c r="B6" i="6"/>
  <c r="C5" i="6"/>
  <c r="D5" i="6" s="1"/>
  <c r="E4" i="6"/>
  <c r="B4" i="6"/>
  <c r="C3" i="6"/>
  <c r="E9" i="6"/>
  <c r="B9" i="6"/>
  <c r="C8" i="6"/>
  <c r="D8" i="6" s="1"/>
  <c r="E7" i="6"/>
  <c r="B7" i="6"/>
  <c r="C6" i="6"/>
  <c r="D6" i="6" s="1"/>
  <c r="E5" i="6"/>
  <c r="B5" i="6"/>
  <c r="C4" i="6"/>
  <c r="D4" i="6" s="1"/>
  <c r="E3" i="6"/>
  <c r="B3" i="6"/>
  <c r="E23" i="6"/>
  <c r="B23" i="6"/>
  <c r="C22" i="6"/>
  <c r="D22" i="6" s="1"/>
  <c r="E21" i="6"/>
  <c r="B21" i="6"/>
  <c r="C20" i="6"/>
  <c r="D20" i="6" s="1"/>
  <c r="E19" i="6"/>
  <c r="B19" i="6"/>
  <c r="C18" i="6"/>
  <c r="E17" i="6"/>
  <c r="B17" i="6"/>
  <c r="C23" i="6"/>
  <c r="E22" i="6"/>
  <c r="B22" i="6"/>
  <c r="C21" i="6"/>
  <c r="D21" i="6" s="1"/>
  <c r="E20" i="6"/>
  <c r="B20" i="6"/>
  <c r="C19" i="6"/>
  <c r="D19" i="6" s="1"/>
  <c r="E18" i="6"/>
  <c r="B18" i="6"/>
  <c r="C17" i="6"/>
  <c r="D17" i="6" s="1"/>
  <c r="C37" i="6"/>
  <c r="D37" i="6" s="1"/>
  <c r="E36" i="6"/>
  <c r="B36" i="6"/>
  <c r="C35" i="6"/>
  <c r="E34" i="6"/>
  <c r="B34" i="6"/>
  <c r="C33" i="6"/>
  <c r="E32" i="6"/>
  <c r="B32" i="6"/>
  <c r="C31" i="6"/>
  <c r="D31" i="6" s="1"/>
  <c r="E37" i="6"/>
  <c r="B37" i="6"/>
  <c r="C36" i="6"/>
  <c r="D36" i="6" s="1"/>
  <c r="E35" i="6"/>
  <c r="B35" i="6"/>
  <c r="C34" i="6"/>
  <c r="E33" i="6"/>
  <c r="B33" i="6"/>
  <c r="C32" i="6"/>
  <c r="E31" i="6"/>
  <c r="B31" i="6"/>
  <c r="O23" i="6"/>
  <c r="L23" i="6"/>
  <c r="M22" i="6"/>
  <c r="N22" i="6" s="1"/>
  <c r="O21" i="6"/>
  <c r="L21" i="6"/>
  <c r="M20" i="6"/>
  <c r="N20" i="6" s="1"/>
  <c r="O19" i="6"/>
  <c r="L19" i="6"/>
  <c r="M18" i="6"/>
  <c r="N18" i="6" s="1"/>
  <c r="O17" i="6"/>
  <c r="L17" i="6"/>
  <c r="M23" i="6"/>
  <c r="N23" i="6" s="1"/>
  <c r="O22" i="6"/>
  <c r="L22" i="6"/>
  <c r="M21" i="6"/>
  <c r="O20" i="6"/>
  <c r="L20" i="6"/>
  <c r="M19" i="6"/>
  <c r="N19" i="6" s="1"/>
  <c r="O18" i="6"/>
  <c r="L18" i="6"/>
  <c r="M17" i="6"/>
  <c r="N17" i="6" s="1"/>
  <c r="R23" i="6"/>
  <c r="T22" i="6"/>
  <c r="Q22" i="6"/>
  <c r="R21" i="6"/>
  <c r="S21" i="6" s="1"/>
  <c r="T20" i="6"/>
  <c r="Q20" i="6"/>
  <c r="R19" i="6"/>
  <c r="S19" i="6" s="1"/>
  <c r="T18" i="6"/>
  <c r="Q18" i="6"/>
  <c r="R17" i="6"/>
  <c r="S17" i="6" s="1"/>
  <c r="T23" i="6"/>
  <c r="Q23" i="6"/>
  <c r="R22" i="6"/>
  <c r="T21" i="6"/>
  <c r="Q21" i="6"/>
  <c r="R20" i="6"/>
  <c r="S20" i="6" s="1"/>
  <c r="T19" i="6"/>
  <c r="Q19" i="6"/>
  <c r="R18" i="6"/>
  <c r="S18" i="6" s="1"/>
  <c r="T17" i="6"/>
  <c r="Q17" i="6"/>
  <c r="Y23" i="6"/>
  <c r="V23" i="6"/>
  <c r="W22" i="6"/>
  <c r="X22" i="6" s="1"/>
  <c r="Y21" i="6"/>
  <c r="V21" i="6"/>
  <c r="W20" i="6"/>
  <c r="X20" i="6" s="1"/>
  <c r="Y19" i="6"/>
  <c r="V19" i="6"/>
  <c r="W18" i="6"/>
  <c r="X18" i="6" s="1"/>
  <c r="Y17" i="6"/>
  <c r="V17" i="6"/>
  <c r="W23" i="6"/>
  <c r="Y22" i="6"/>
  <c r="V22" i="6"/>
  <c r="W21" i="6"/>
  <c r="X21" i="6" s="1"/>
  <c r="Y20" i="6"/>
  <c r="V20" i="6"/>
  <c r="W19" i="6"/>
  <c r="X19" i="6" s="1"/>
  <c r="Y18" i="6"/>
  <c r="V18" i="6"/>
  <c r="W17" i="6"/>
  <c r="X17" i="6" s="1"/>
  <c r="C30" i="7"/>
  <c r="D30" i="7" s="1"/>
  <c r="E29" i="7"/>
  <c r="B29" i="7"/>
  <c r="C28" i="7"/>
  <c r="D28" i="7" s="1"/>
  <c r="E27" i="7"/>
  <c r="B27" i="7"/>
  <c r="C26" i="7"/>
  <c r="D26" i="7" s="1"/>
  <c r="E25" i="7"/>
  <c r="B25" i="7"/>
  <c r="C24" i="7"/>
  <c r="D24" i="7" s="1"/>
  <c r="E30" i="7"/>
  <c r="B30" i="7"/>
  <c r="C29" i="7"/>
  <c r="D29" i="7" s="1"/>
  <c r="E28" i="7"/>
  <c r="B28" i="7"/>
  <c r="C27" i="7"/>
  <c r="E26" i="7"/>
  <c r="B26" i="7"/>
  <c r="C25" i="7"/>
  <c r="D25" i="7" s="1"/>
  <c r="E24" i="7"/>
  <c r="B24" i="7"/>
  <c r="H23" i="7"/>
  <c r="I23" i="7" s="1"/>
  <c r="J22" i="7"/>
  <c r="G22" i="7"/>
  <c r="H21" i="7"/>
  <c r="I21" i="7" s="1"/>
  <c r="J20" i="7"/>
  <c r="G20" i="7"/>
  <c r="H19" i="7"/>
  <c r="I19" i="7" s="1"/>
  <c r="J18" i="7"/>
  <c r="G18" i="7"/>
  <c r="H17" i="7"/>
  <c r="I17" i="7" s="1"/>
  <c r="J23" i="7"/>
  <c r="G23" i="7"/>
  <c r="H22" i="7"/>
  <c r="I22" i="7" s="1"/>
  <c r="J21" i="7"/>
  <c r="G21" i="7"/>
  <c r="H20" i="7"/>
  <c r="I20" i="7" s="1"/>
  <c r="J19" i="7"/>
  <c r="G19" i="7"/>
  <c r="H18" i="7"/>
  <c r="I18" i="7" s="1"/>
  <c r="J17" i="7"/>
  <c r="G17" i="7"/>
  <c r="R23" i="7"/>
  <c r="T22" i="7"/>
  <c r="Q22" i="7"/>
  <c r="R21" i="7"/>
  <c r="S21" i="7" s="1"/>
  <c r="T20" i="7"/>
  <c r="Q20" i="7"/>
  <c r="R19" i="7"/>
  <c r="S19" i="7" s="1"/>
  <c r="T18" i="7"/>
  <c r="Q18" i="7"/>
  <c r="R17" i="7"/>
  <c r="S17" i="7" s="1"/>
  <c r="T23" i="7"/>
  <c r="Q23" i="7"/>
  <c r="R22" i="7"/>
  <c r="T21" i="7"/>
  <c r="Q21" i="7"/>
  <c r="R20" i="7"/>
  <c r="S20" i="7" s="1"/>
  <c r="T19" i="7"/>
  <c r="Q19" i="7"/>
  <c r="R18" i="7"/>
  <c r="S18" i="7" s="1"/>
  <c r="T17" i="7"/>
  <c r="Q17" i="7"/>
  <c r="C30" i="9"/>
  <c r="D30" i="9" s="1"/>
  <c r="E29" i="9"/>
  <c r="B29" i="9"/>
  <c r="C28" i="9"/>
  <c r="D28" i="9" s="1"/>
  <c r="E27" i="9"/>
  <c r="B27" i="9"/>
  <c r="C26" i="9"/>
  <c r="D26" i="9" s="1"/>
  <c r="E25" i="9"/>
  <c r="B25" i="9"/>
  <c r="C24" i="9"/>
  <c r="D24" i="9" s="1"/>
  <c r="E30" i="9"/>
  <c r="B30" i="9"/>
  <c r="C29" i="9"/>
  <c r="D29" i="9" s="1"/>
  <c r="E28" i="9"/>
  <c r="B28" i="9"/>
  <c r="C27" i="9"/>
  <c r="D27" i="9" s="1"/>
  <c r="E26" i="9"/>
  <c r="B26" i="9"/>
  <c r="C25" i="9"/>
  <c r="D25" i="9" s="1"/>
  <c r="E24" i="9"/>
  <c r="B24" i="9"/>
  <c r="H23" i="9"/>
  <c r="I23" i="9" s="1"/>
  <c r="J22" i="9"/>
  <c r="G22" i="9"/>
  <c r="H21" i="9"/>
  <c r="I21" i="9" s="1"/>
  <c r="J20" i="9"/>
  <c r="G20" i="9"/>
  <c r="H19" i="9"/>
  <c r="I19" i="9" s="1"/>
  <c r="J18" i="9"/>
  <c r="G18" i="9"/>
  <c r="H17" i="9"/>
  <c r="I17" i="9" s="1"/>
  <c r="G17" i="9"/>
  <c r="J23" i="9"/>
  <c r="G23" i="9"/>
  <c r="H22" i="9"/>
  <c r="I22" i="9" s="1"/>
  <c r="J21" i="9"/>
  <c r="G21" i="9"/>
  <c r="H20" i="9"/>
  <c r="I20" i="9" s="1"/>
  <c r="J19" i="9"/>
  <c r="G19" i="9"/>
  <c r="H18" i="9"/>
  <c r="I18" i="9" s="1"/>
  <c r="J17" i="9"/>
  <c r="R23" i="9"/>
  <c r="S23" i="9" s="1"/>
  <c r="T22" i="9"/>
  <c r="Q22" i="9"/>
  <c r="R21" i="9"/>
  <c r="S21" i="9" s="1"/>
  <c r="T20" i="9"/>
  <c r="Q20" i="9"/>
  <c r="R19" i="9"/>
  <c r="S19" i="9" s="1"/>
  <c r="T18" i="9"/>
  <c r="Q18" i="9"/>
  <c r="R17" i="9"/>
  <c r="S17" i="9" s="1"/>
  <c r="T23" i="9"/>
  <c r="Q23" i="9"/>
  <c r="R22" i="9"/>
  <c r="S22" i="9" s="1"/>
  <c r="T21" i="9"/>
  <c r="Q21" i="9"/>
  <c r="R20" i="9"/>
  <c r="S20" i="9" s="1"/>
  <c r="T19" i="9"/>
  <c r="Q19" i="9"/>
  <c r="R18" i="9"/>
  <c r="S18" i="9" s="1"/>
  <c r="T17" i="9"/>
  <c r="Q17" i="9"/>
  <c r="J9" i="6"/>
  <c r="G9" i="6"/>
  <c r="H8" i="6"/>
  <c r="I8" i="6" s="1"/>
  <c r="J7" i="6"/>
  <c r="G7" i="6"/>
  <c r="H6" i="6"/>
  <c r="I6" i="6" s="1"/>
  <c r="J5" i="6"/>
  <c r="G5" i="6"/>
  <c r="H4" i="6"/>
  <c r="J3" i="6"/>
  <c r="G3" i="6"/>
  <c r="H9" i="6"/>
  <c r="I9" i="6" s="1"/>
  <c r="J8" i="6"/>
  <c r="G8" i="6"/>
  <c r="H7" i="6"/>
  <c r="I7" i="6" s="1"/>
  <c r="J6" i="6"/>
  <c r="G6" i="6"/>
  <c r="H5" i="6"/>
  <c r="J4" i="6"/>
  <c r="G4" i="6"/>
  <c r="H3" i="6"/>
  <c r="I3" i="6" s="1"/>
  <c r="O9" i="7"/>
  <c r="L9" i="7"/>
  <c r="M8" i="7"/>
  <c r="N8" i="7" s="1"/>
  <c r="O7" i="7"/>
  <c r="L7" i="7"/>
  <c r="M6" i="7"/>
  <c r="N6" i="7" s="1"/>
  <c r="O5" i="7"/>
  <c r="L5" i="7"/>
  <c r="M4" i="7"/>
  <c r="O3" i="7"/>
  <c r="L3" i="7"/>
  <c r="M9" i="7"/>
  <c r="N9" i="7" s="1"/>
  <c r="O8" i="7"/>
  <c r="L8" i="7"/>
  <c r="M7" i="7"/>
  <c r="N7" i="7" s="1"/>
  <c r="O6" i="7"/>
  <c r="L6" i="7"/>
  <c r="M5" i="7"/>
  <c r="N5" i="7" s="1"/>
  <c r="O4" i="7"/>
  <c r="L4" i="7"/>
  <c r="M3" i="7"/>
  <c r="N3" i="7" s="1"/>
  <c r="Y9" i="7"/>
  <c r="V9" i="7"/>
  <c r="W8" i="7"/>
  <c r="Y7" i="7"/>
  <c r="V7" i="7"/>
  <c r="W6" i="7"/>
  <c r="X6" i="7" s="1"/>
  <c r="Y5" i="7"/>
  <c r="V5" i="7"/>
  <c r="W4" i="7"/>
  <c r="X4" i="7" s="1"/>
  <c r="Y3" i="7"/>
  <c r="V3" i="7"/>
  <c r="W9" i="7"/>
  <c r="Y8" i="7"/>
  <c r="V8" i="7"/>
  <c r="W7" i="7"/>
  <c r="X7" i="7" s="1"/>
  <c r="Y6" i="7"/>
  <c r="V6" i="7"/>
  <c r="W5" i="7"/>
  <c r="X5" i="7" s="1"/>
  <c r="Y4" i="7"/>
  <c r="V4" i="7"/>
  <c r="W3" i="7"/>
  <c r="X3" i="7" s="1"/>
  <c r="W9" i="9"/>
  <c r="X9" i="9" s="1"/>
  <c r="V9" i="9"/>
  <c r="W8" i="9"/>
  <c r="Y7" i="9"/>
  <c r="V7" i="9"/>
  <c r="W6" i="9"/>
  <c r="X6" i="9" s="1"/>
  <c r="Y5" i="9"/>
  <c r="V5" i="9"/>
  <c r="W4" i="9"/>
  <c r="X4" i="9" s="1"/>
  <c r="Y3" i="9"/>
  <c r="V3" i="9"/>
  <c r="Y9" i="9"/>
  <c r="Y8" i="9"/>
  <c r="V8" i="9"/>
  <c r="W7" i="9"/>
  <c r="Y6" i="9"/>
  <c r="V6" i="9"/>
  <c r="W5" i="9"/>
  <c r="X5" i="9" s="1"/>
  <c r="Y4" i="9"/>
  <c r="V4" i="9"/>
  <c r="W3" i="9"/>
  <c r="X3" i="9" s="1"/>
  <c r="M9" i="6"/>
  <c r="N9" i="6" s="1"/>
  <c r="O8" i="6"/>
  <c r="L8" i="6"/>
  <c r="M7" i="6"/>
  <c r="N7" i="6" s="1"/>
  <c r="O6" i="6"/>
  <c r="L6" i="6"/>
  <c r="M5" i="6"/>
  <c r="N5" i="6" s="1"/>
  <c r="O4" i="6"/>
  <c r="L4" i="6"/>
  <c r="M3" i="6"/>
  <c r="N3" i="6" s="1"/>
  <c r="O9" i="6"/>
  <c r="L9" i="6"/>
  <c r="M8" i="6"/>
  <c r="O7" i="6"/>
  <c r="L7" i="6"/>
  <c r="M6" i="6"/>
  <c r="N6" i="6" s="1"/>
  <c r="O5" i="6"/>
  <c r="L5" i="6"/>
  <c r="M4" i="6"/>
  <c r="N4" i="6" s="1"/>
  <c r="O3" i="6"/>
  <c r="L3" i="6"/>
  <c r="T9" i="6"/>
  <c r="Q9" i="6"/>
  <c r="R8" i="6"/>
  <c r="S8" i="6" s="1"/>
  <c r="T7" i="6"/>
  <c r="Q7" i="6"/>
  <c r="R6" i="6"/>
  <c r="T5" i="6"/>
  <c r="Q5" i="6"/>
  <c r="R4" i="6"/>
  <c r="S4" i="6" s="1"/>
  <c r="T3" i="6"/>
  <c r="Q3" i="6"/>
  <c r="R9" i="6"/>
  <c r="T8" i="6"/>
  <c r="Q8" i="6"/>
  <c r="R7" i="6"/>
  <c r="S7" i="6" s="1"/>
  <c r="T6" i="6"/>
  <c r="Q6" i="6"/>
  <c r="R5" i="6"/>
  <c r="S5" i="6" s="1"/>
  <c r="T4" i="6"/>
  <c r="Q4" i="6"/>
  <c r="R3" i="6"/>
  <c r="S3" i="6" s="1"/>
  <c r="W9" i="6"/>
  <c r="X9" i="6" s="1"/>
  <c r="Y8" i="6"/>
  <c r="V8" i="6"/>
  <c r="W7" i="6"/>
  <c r="X7" i="6" s="1"/>
  <c r="Y6" i="6"/>
  <c r="V6" i="6"/>
  <c r="W5" i="6"/>
  <c r="Y4" i="6"/>
  <c r="V4" i="6"/>
  <c r="W3" i="6"/>
  <c r="X3" i="6" s="1"/>
  <c r="Y9" i="6"/>
  <c r="V9" i="6"/>
  <c r="W8" i="6"/>
  <c r="X8" i="6" s="1"/>
  <c r="Y7" i="6"/>
  <c r="V7" i="6"/>
  <c r="W6" i="6"/>
  <c r="X6" i="6" s="1"/>
  <c r="Y5" i="6"/>
  <c r="V5" i="6"/>
  <c r="W4" i="6"/>
  <c r="Y3" i="6"/>
  <c r="V3" i="6"/>
  <c r="H9" i="7"/>
  <c r="I9" i="7" s="1"/>
  <c r="J8" i="7"/>
  <c r="G8" i="7"/>
  <c r="H7" i="7"/>
  <c r="I7" i="7" s="1"/>
  <c r="J6" i="7"/>
  <c r="G6" i="7"/>
  <c r="H5" i="7"/>
  <c r="J4" i="7"/>
  <c r="G4" i="7"/>
  <c r="H3" i="7"/>
  <c r="I3" i="7" s="1"/>
  <c r="J9" i="7"/>
  <c r="G9" i="7"/>
  <c r="H8" i="7"/>
  <c r="I8" i="7" s="1"/>
  <c r="J7" i="7"/>
  <c r="G7" i="7"/>
  <c r="H6" i="7"/>
  <c r="I6" i="7" s="1"/>
  <c r="J5" i="7"/>
  <c r="G5" i="7"/>
  <c r="H4" i="7"/>
  <c r="I4" i="7" s="1"/>
  <c r="J3" i="7"/>
  <c r="G3" i="7"/>
  <c r="R9" i="7"/>
  <c r="T8" i="7"/>
  <c r="Q8" i="7"/>
  <c r="R7" i="7"/>
  <c r="S7" i="7" s="1"/>
  <c r="T6" i="7"/>
  <c r="Q6" i="7"/>
  <c r="R5" i="7"/>
  <c r="S5" i="7" s="1"/>
  <c r="T4" i="7"/>
  <c r="Q4" i="7"/>
  <c r="R3" i="7"/>
  <c r="T9" i="7"/>
  <c r="Q9" i="7"/>
  <c r="R8" i="7"/>
  <c r="T7" i="7"/>
  <c r="Q7" i="7"/>
  <c r="R6" i="7"/>
  <c r="S6" i="7" s="1"/>
  <c r="T5" i="7"/>
  <c r="Q5" i="7"/>
  <c r="R4" i="7"/>
  <c r="S4" i="7" s="1"/>
  <c r="T3" i="7"/>
  <c r="Q3" i="7"/>
  <c r="J9" i="9"/>
  <c r="G9" i="9"/>
  <c r="H8" i="9"/>
  <c r="I8" i="9" s="1"/>
  <c r="J7" i="9"/>
  <c r="G7" i="9"/>
  <c r="H6" i="9"/>
  <c r="I6" i="9" s="1"/>
  <c r="J5" i="9"/>
  <c r="G5" i="9"/>
  <c r="H4" i="9"/>
  <c r="I4" i="9" s="1"/>
  <c r="J3" i="9"/>
  <c r="G3" i="9"/>
  <c r="H9" i="9"/>
  <c r="I9" i="9" s="1"/>
  <c r="J8" i="9"/>
  <c r="G8" i="9"/>
  <c r="H7" i="9"/>
  <c r="I7" i="9" s="1"/>
  <c r="J6" i="9"/>
  <c r="G6" i="9"/>
  <c r="H5" i="9"/>
  <c r="I5" i="9" s="1"/>
  <c r="J4" i="9"/>
  <c r="G4" i="9"/>
  <c r="H3" i="9"/>
  <c r="I3" i="9" s="1"/>
  <c r="R9" i="9"/>
  <c r="S9" i="9" s="1"/>
  <c r="T8" i="9"/>
  <c r="Q8" i="9"/>
  <c r="R7" i="9"/>
  <c r="S7" i="9" s="1"/>
  <c r="T6" i="9"/>
  <c r="Q6" i="9"/>
  <c r="R5" i="9"/>
  <c r="S5" i="9" s="1"/>
  <c r="T4" i="9"/>
  <c r="Q4" i="9"/>
  <c r="R3" i="9"/>
  <c r="S3" i="9" s="1"/>
  <c r="T9" i="9"/>
  <c r="Q9" i="9"/>
  <c r="R8" i="9"/>
  <c r="S8" i="9" s="1"/>
  <c r="T7" i="9"/>
  <c r="Q7" i="9"/>
  <c r="R6" i="9"/>
  <c r="S6" i="9" s="1"/>
  <c r="T5" i="9"/>
  <c r="Q5" i="9"/>
  <c r="R4" i="9"/>
  <c r="S4" i="9" s="1"/>
  <c r="T3" i="9"/>
  <c r="Q3" i="9"/>
  <c r="Y23" i="8"/>
  <c r="V23" i="8"/>
  <c r="W22" i="8"/>
  <c r="X22" i="8" s="1"/>
  <c r="Y21" i="8"/>
  <c r="V21" i="8"/>
  <c r="W20" i="8"/>
  <c r="X20" i="8" s="1"/>
  <c r="Y19" i="8"/>
  <c r="V19" i="8"/>
  <c r="W18" i="8"/>
  <c r="X18" i="8" s="1"/>
  <c r="Y17" i="8"/>
  <c r="V17" i="8"/>
  <c r="W23" i="8"/>
  <c r="X23" i="8" s="1"/>
  <c r="Y22" i="8"/>
  <c r="V22" i="8"/>
  <c r="W21" i="8"/>
  <c r="X21" i="8" s="1"/>
  <c r="Y20" i="8"/>
  <c r="V20" i="8"/>
  <c r="W19" i="8"/>
  <c r="X19" i="8" s="1"/>
  <c r="Y18" i="8"/>
  <c r="V18" i="8"/>
  <c r="W17" i="8"/>
  <c r="X17" i="8" s="1"/>
  <c r="W9" i="8"/>
  <c r="X9" i="8" s="1"/>
  <c r="Y8" i="8"/>
  <c r="V8" i="8"/>
  <c r="W7" i="8"/>
  <c r="X7" i="8" s="1"/>
  <c r="Y6" i="8"/>
  <c r="V6" i="8"/>
  <c r="W5" i="8"/>
  <c r="X5" i="8" s="1"/>
  <c r="Y4" i="8"/>
  <c r="V4" i="8"/>
  <c r="W3" i="8"/>
  <c r="Y9" i="8"/>
  <c r="V9" i="8"/>
  <c r="W8" i="8"/>
  <c r="X8" i="8" s="1"/>
  <c r="Y7" i="8"/>
  <c r="V7" i="8"/>
  <c r="W6" i="8"/>
  <c r="X6" i="8" s="1"/>
  <c r="Y5" i="8"/>
  <c r="V5" i="8"/>
  <c r="W4" i="8"/>
  <c r="X4" i="8" s="1"/>
  <c r="Y3" i="8"/>
  <c r="V3" i="8"/>
  <c r="R23" i="8"/>
  <c r="S23" i="8" s="1"/>
  <c r="R22" i="8"/>
  <c r="S22" i="8" s="1"/>
  <c r="R21" i="8"/>
  <c r="S21" i="8" s="1"/>
  <c r="R20" i="8"/>
  <c r="S20" i="8" s="1"/>
  <c r="R19" i="8"/>
  <c r="S19" i="8" s="1"/>
  <c r="R18" i="8"/>
  <c r="S18" i="8" s="1"/>
  <c r="R17" i="8"/>
  <c r="S17" i="8" s="1"/>
  <c r="T23" i="8"/>
  <c r="Q23" i="8"/>
  <c r="T22" i="8"/>
  <c r="Q22" i="8"/>
  <c r="T21" i="8"/>
  <c r="Q21" i="8"/>
  <c r="T20" i="8"/>
  <c r="Q20" i="8"/>
  <c r="T19" i="8"/>
  <c r="Q19" i="8"/>
  <c r="T18" i="8"/>
  <c r="Q18" i="8"/>
  <c r="T17" i="8"/>
  <c r="Q17" i="8"/>
  <c r="T9" i="8"/>
  <c r="Q9" i="8"/>
  <c r="T8" i="8"/>
  <c r="Q8" i="8"/>
  <c r="T7" i="8"/>
  <c r="Q7" i="8"/>
  <c r="T6" i="8"/>
  <c r="Q6" i="8"/>
  <c r="T5" i="8"/>
  <c r="Q5" i="8"/>
  <c r="T4" i="8"/>
  <c r="Q4" i="8"/>
  <c r="T3" i="8"/>
  <c r="Q3" i="8"/>
  <c r="R9" i="8"/>
  <c r="S9" i="8" s="1"/>
  <c r="R8" i="8"/>
  <c r="S8" i="8" s="1"/>
  <c r="R7" i="8"/>
  <c r="S7" i="8" s="1"/>
  <c r="R6" i="8"/>
  <c r="S6" i="8" s="1"/>
  <c r="R5" i="8"/>
  <c r="S5" i="8" s="1"/>
  <c r="R4" i="8"/>
  <c r="S4" i="8" s="1"/>
  <c r="R3" i="8"/>
  <c r="S3" i="8" s="1"/>
  <c r="O23" i="8"/>
  <c r="L23" i="8"/>
  <c r="M22" i="8"/>
  <c r="N22" i="8" s="1"/>
  <c r="O21" i="8"/>
  <c r="L21" i="8"/>
  <c r="M20" i="8"/>
  <c r="N20" i="8" s="1"/>
  <c r="O19" i="8"/>
  <c r="L19" i="8"/>
  <c r="M18" i="8"/>
  <c r="N18" i="8" s="1"/>
  <c r="O17" i="8"/>
  <c r="L17" i="8"/>
  <c r="M23" i="8"/>
  <c r="N23" i="8" s="1"/>
  <c r="O22" i="8"/>
  <c r="L22" i="8"/>
  <c r="M21" i="8"/>
  <c r="N21" i="8" s="1"/>
  <c r="O20" i="8"/>
  <c r="L20" i="8"/>
  <c r="M19" i="8"/>
  <c r="N19" i="8" s="1"/>
  <c r="O18" i="8"/>
  <c r="L18" i="8"/>
  <c r="M17" i="8"/>
  <c r="N17" i="8" s="1"/>
  <c r="M9" i="8"/>
  <c r="N9" i="8" s="1"/>
  <c r="O8" i="8"/>
  <c r="L8" i="8"/>
  <c r="M7" i="8"/>
  <c r="N7" i="8" s="1"/>
  <c r="O6" i="8"/>
  <c r="L6" i="8"/>
  <c r="M5" i="8"/>
  <c r="N5" i="8" s="1"/>
  <c r="O4" i="8"/>
  <c r="L4" i="8"/>
  <c r="M3" i="8"/>
  <c r="N3" i="8" s="1"/>
  <c r="O9" i="8"/>
  <c r="L9" i="8"/>
  <c r="M8" i="8"/>
  <c r="N8" i="8" s="1"/>
  <c r="O7" i="8"/>
  <c r="L7" i="8"/>
  <c r="M6" i="8"/>
  <c r="N6" i="8" s="1"/>
  <c r="O5" i="8"/>
  <c r="L5" i="8"/>
  <c r="M4" i="8"/>
  <c r="N4" i="8" s="1"/>
  <c r="O3" i="8"/>
  <c r="L3" i="8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J23" i="8"/>
  <c r="G23" i="8"/>
  <c r="J22" i="8"/>
  <c r="G22" i="8"/>
  <c r="J21" i="8"/>
  <c r="G21" i="8"/>
  <c r="J20" i="8"/>
  <c r="G20" i="8"/>
  <c r="J19" i="8"/>
  <c r="G19" i="8"/>
  <c r="J18" i="8"/>
  <c r="G18" i="8"/>
  <c r="J17" i="8"/>
  <c r="G17" i="8"/>
  <c r="J9" i="8"/>
  <c r="G9" i="8"/>
  <c r="J8" i="8"/>
  <c r="G8" i="8"/>
  <c r="J7" i="8"/>
  <c r="G7" i="8"/>
  <c r="J6" i="8"/>
  <c r="G6" i="8"/>
  <c r="J5" i="8"/>
  <c r="G5" i="8"/>
  <c r="J4" i="8"/>
  <c r="G4" i="8"/>
  <c r="J3" i="8"/>
  <c r="G3" i="8"/>
  <c r="H9" i="8"/>
  <c r="I9" i="8" s="1"/>
  <c r="H8" i="8"/>
  <c r="I8" i="8" s="1"/>
  <c r="H7" i="8"/>
  <c r="I7" i="8" s="1"/>
  <c r="H6" i="8"/>
  <c r="I6" i="8" s="1"/>
  <c r="H5" i="8"/>
  <c r="I5" i="8" s="1"/>
  <c r="H4" i="8"/>
  <c r="I4" i="8" s="1"/>
  <c r="H3" i="8"/>
  <c r="I3" i="8" s="1"/>
  <c r="C37" i="8"/>
  <c r="D37" i="8" s="1"/>
  <c r="E36" i="8"/>
  <c r="B36" i="8"/>
  <c r="C35" i="8"/>
  <c r="D35" i="8" s="1"/>
  <c r="E34" i="8"/>
  <c r="B34" i="8"/>
  <c r="C33" i="8"/>
  <c r="E32" i="8"/>
  <c r="B32" i="8"/>
  <c r="C31" i="8"/>
  <c r="D31" i="8" s="1"/>
  <c r="E37" i="8"/>
  <c r="B37" i="8"/>
  <c r="C36" i="8"/>
  <c r="D36" i="8" s="1"/>
  <c r="E35" i="8"/>
  <c r="B35" i="8"/>
  <c r="C34" i="8"/>
  <c r="D34" i="8" s="1"/>
  <c r="E33" i="8"/>
  <c r="B33" i="8"/>
  <c r="C32" i="8"/>
  <c r="D32" i="8" s="1"/>
  <c r="E31" i="8"/>
  <c r="B31" i="8"/>
  <c r="E30" i="8"/>
  <c r="B30" i="8"/>
  <c r="C29" i="8"/>
  <c r="D29" i="8" s="1"/>
  <c r="E28" i="8"/>
  <c r="B28" i="8"/>
  <c r="C27" i="8"/>
  <c r="D27" i="8" s="1"/>
  <c r="E26" i="8"/>
  <c r="B26" i="8"/>
  <c r="C25" i="8"/>
  <c r="D25" i="8" s="1"/>
  <c r="E24" i="8"/>
  <c r="B24" i="8"/>
  <c r="C30" i="8"/>
  <c r="D30" i="8" s="1"/>
  <c r="E29" i="8"/>
  <c r="B29" i="8"/>
  <c r="C28" i="8"/>
  <c r="D28" i="8" s="1"/>
  <c r="E27" i="8"/>
  <c r="B27" i="8"/>
  <c r="C26" i="8"/>
  <c r="D26" i="8" s="1"/>
  <c r="E25" i="8"/>
  <c r="B25" i="8"/>
  <c r="C24" i="8"/>
  <c r="D24" i="8" s="1"/>
  <c r="C23" i="8"/>
  <c r="E22" i="8"/>
  <c r="B22" i="8"/>
  <c r="C21" i="8"/>
  <c r="D21" i="8" s="1"/>
  <c r="E20" i="8"/>
  <c r="B20" i="8"/>
  <c r="C19" i="8"/>
  <c r="D19" i="8" s="1"/>
  <c r="E18" i="8"/>
  <c r="B18" i="8"/>
  <c r="C17" i="8"/>
  <c r="D17" i="8" s="1"/>
  <c r="E23" i="8"/>
  <c r="B23" i="8"/>
  <c r="C22" i="8"/>
  <c r="D22" i="8" s="1"/>
  <c r="E21" i="8"/>
  <c r="B21" i="8"/>
  <c r="C20" i="8"/>
  <c r="D20" i="8" s="1"/>
  <c r="E19" i="8"/>
  <c r="B19" i="8"/>
  <c r="C18" i="8"/>
  <c r="D18" i="8" s="1"/>
  <c r="E17" i="8"/>
  <c r="B17" i="8"/>
  <c r="E9" i="8"/>
  <c r="B9" i="8"/>
  <c r="C8" i="8"/>
  <c r="D8" i="8" s="1"/>
  <c r="E7" i="8"/>
  <c r="B7" i="8"/>
  <c r="C6" i="8"/>
  <c r="D6" i="8" s="1"/>
  <c r="E5" i="8"/>
  <c r="B5" i="8"/>
  <c r="C4" i="8"/>
  <c r="D4" i="8" s="1"/>
  <c r="E3" i="8"/>
  <c r="B3" i="8"/>
  <c r="C9" i="8"/>
  <c r="D9" i="8" s="1"/>
  <c r="E8" i="8"/>
  <c r="B8" i="8"/>
  <c r="C7" i="8"/>
  <c r="D7" i="8" s="1"/>
  <c r="E6" i="8"/>
  <c r="B6" i="8"/>
  <c r="C5" i="8"/>
  <c r="D5" i="8" s="1"/>
  <c r="E4" i="8"/>
  <c r="B4" i="8"/>
  <c r="C3" i="8"/>
  <c r="D3" i="8" s="1"/>
  <c r="E9" i="9"/>
  <c r="B9" i="9"/>
  <c r="E8" i="9"/>
  <c r="B8" i="9"/>
  <c r="E7" i="9"/>
  <c r="B7" i="9"/>
  <c r="E6" i="9"/>
  <c r="B6" i="9"/>
  <c r="E5" i="9"/>
  <c r="B5" i="9"/>
  <c r="E4" i="9"/>
  <c r="B4" i="9"/>
  <c r="E3" i="9"/>
  <c r="B3" i="9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C3" i="9"/>
  <c r="D3" i="9" s="1"/>
  <c r="M9" i="9"/>
  <c r="N9" i="9" s="1"/>
  <c r="O8" i="9"/>
  <c r="L8" i="9"/>
  <c r="M7" i="9"/>
  <c r="N7" i="9" s="1"/>
  <c r="O6" i="9"/>
  <c r="L6" i="9"/>
  <c r="M5" i="9"/>
  <c r="N5" i="9" s="1"/>
  <c r="O4" i="9"/>
  <c r="L4" i="9"/>
  <c r="M3" i="9"/>
  <c r="N3" i="9" s="1"/>
  <c r="O9" i="9"/>
  <c r="L9" i="9"/>
  <c r="M8" i="9"/>
  <c r="N8" i="9" s="1"/>
  <c r="O7" i="9"/>
  <c r="L7" i="9"/>
  <c r="M6" i="9"/>
  <c r="N6" i="9" s="1"/>
  <c r="O5" i="9"/>
  <c r="L5" i="9"/>
  <c r="M4" i="9"/>
  <c r="N4" i="9" s="1"/>
  <c r="O3" i="9"/>
  <c r="L3" i="9"/>
  <c r="H37" i="6"/>
  <c r="I37" i="6" s="1"/>
  <c r="G37" i="6"/>
  <c r="H36" i="6"/>
  <c r="I36" i="6" s="1"/>
  <c r="J35" i="6"/>
  <c r="G35" i="6"/>
  <c r="H34" i="6"/>
  <c r="I34" i="6" s="1"/>
  <c r="J33" i="6"/>
  <c r="G33" i="6"/>
  <c r="H32" i="6"/>
  <c r="I32" i="6" s="1"/>
  <c r="J31" i="6"/>
  <c r="G31" i="6"/>
  <c r="J37" i="6"/>
  <c r="J36" i="6"/>
  <c r="G36" i="6"/>
  <c r="H35" i="6"/>
  <c r="I35" i="6" s="1"/>
  <c r="J34" i="6"/>
  <c r="G34" i="6"/>
  <c r="H33" i="6"/>
  <c r="I33" i="6" s="1"/>
  <c r="J32" i="6"/>
  <c r="G32" i="6"/>
  <c r="H31" i="6"/>
  <c r="M30" i="6"/>
  <c r="N30" i="6" s="1"/>
  <c r="O29" i="6"/>
  <c r="L29" i="6"/>
  <c r="M28" i="6"/>
  <c r="N28" i="6" s="1"/>
  <c r="O27" i="6"/>
  <c r="L27" i="6"/>
  <c r="M26" i="6"/>
  <c r="N26" i="6" s="1"/>
  <c r="O25" i="6"/>
  <c r="L25" i="6"/>
  <c r="M24" i="6"/>
  <c r="N24" i="6" s="1"/>
  <c r="O30" i="6"/>
  <c r="L30" i="6"/>
  <c r="M29" i="6"/>
  <c r="N29" i="6" s="1"/>
  <c r="O28" i="6"/>
  <c r="L28" i="6"/>
  <c r="M27" i="6"/>
  <c r="N27" i="6" s="1"/>
  <c r="O26" i="6"/>
  <c r="L26" i="6"/>
  <c r="M25" i="6"/>
  <c r="N25" i="6" s="1"/>
  <c r="O24" i="6"/>
  <c r="L24" i="6"/>
  <c r="O37" i="6"/>
  <c r="L37" i="6"/>
  <c r="M37" i="6"/>
  <c r="N37" i="6" s="1"/>
  <c r="O36" i="6"/>
  <c r="L36" i="6"/>
  <c r="M35" i="6"/>
  <c r="N35" i="6" s="1"/>
  <c r="O34" i="6"/>
  <c r="L34" i="6"/>
  <c r="M33" i="6"/>
  <c r="N33" i="6" s="1"/>
  <c r="O32" i="6"/>
  <c r="L32" i="6"/>
  <c r="M31" i="6"/>
  <c r="N31" i="6" s="1"/>
  <c r="M36" i="6"/>
  <c r="N36" i="6" s="1"/>
  <c r="O35" i="6"/>
  <c r="L35" i="6"/>
  <c r="M34" i="6"/>
  <c r="N34" i="6" s="1"/>
  <c r="O33" i="6"/>
  <c r="L33" i="6"/>
  <c r="M32" i="6"/>
  <c r="N32" i="6" s="1"/>
  <c r="O31" i="6"/>
  <c r="L31" i="6"/>
  <c r="Y30" i="6"/>
  <c r="W30" i="6"/>
  <c r="X30" i="6" s="1"/>
  <c r="Y29" i="6"/>
  <c r="V29" i="6"/>
  <c r="W28" i="6"/>
  <c r="X28" i="6" s="1"/>
  <c r="Y27" i="6"/>
  <c r="V27" i="6"/>
  <c r="W26" i="6"/>
  <c r="X26" i="6" s="1"/>
  <c r="Y25" i="6"/>
  <c r="V25" i="6"/>
  <c r="W24" i="6"/>
  <c r="X24" i="6" s="1"/>
  <c r="V30" i="6"/>
  <c r="W29" i="6"/>
  <c r="X29" i="6" s="1"/>
  <c r="Y28" i="6"/>
  <c r="V28" i="6"/>
  <c r="W27" i="6"/>
  <c r="X27" i="6" s="1"/>
  <c r="Y26" i="6"/>
  <c r="V26" i="6"/>
  <c r="W25" i="6"/>
  <c r="X25" i="6" s="1"/>
  <c r="Y24" i="6"/>
  <c r="V24" i="6"/>
  <c r="J30" i="6"/>
  <c r="G30" i="6"/>
  <c r="H29" i="6"/>
  <c r="I29" i="6" s="1"/>
  <c r="J28" i="6"/>
  <c r="G28" i="6"/>
  <c r="H27" i="6"/>
  <c r="I27" i="6" s="1"/>
  <c r="J26" i="6"/>
  <c r="G26" i="6"/>
  <c r="H25" i="6"/>
  <c r="I25" i="6" s="1"/>
  <c r="J24" i="6"/>
  <c r="G24" i="6"/>
  <c r="H30" i="6"/>
  <c r="I30" i="6" s="1"/>
  <c r="J29" i="6"/>
  <c r="G29" i="6"/>
  <c r="H28" i="6"/>
  <c r="I28" i="6" s="1"/>
  <c r="J27" i="6"/>
  <c r="G27" i="6"/>
  <c r="H26" i="6"/>
  <c r="I26" i="6" s="1"/>
  <c r="J25" i="6"/>
  <c r="G25" i="6"/>
  <c r="H24" i="6"/>
  <c r="I24" i="6" s="1"/>
  <c r="R37" i="6"/>
  <c r="S37" i="6" s="1"/>
  <c r="T37" i="6"/>
  <c r="R36" i="6"/>
  <c r="S36" i="6" s="1"/>
  <c r="T35" i="6"/>
  <c r="Q35" i="6"/>
  <c r="R34" i="6"/>
  <c r="S34" i="6" s="1"/>
  <c r="T33" i="6"/>
  <c r="Q33" i="6"/>
  <c r="R32" i="6"/>
  <c r="S32" i="6" s="1"/>
  <c r="T31" i="6"/>
  <c r="Q31" i="6"/>
  <c r="Q37" i="6"/>
  <c r="T36" i="6"/>
  <c r="Q36" i="6"/>
  <c r="R35" i="6"/>
  <c r="S35" i="6" s="1"/>
  <c r="T34" i="6"/>
  <c r="Q34" i="6"/>
  <c r="R33" i="6"/>
  <c r="S33" i="6" s="1"/>
  <c r="T32" i="6"/>
  <c r="Q32" i="6"/>
  <c r="R31" i="6"/>
  <c r="S31" i="6" s="1"/>
  <c r="Y37" i="6"/>
  <c r="V37" i="6"/>
  <c r="W37" i="6"/>
  <c r="Y36" i="6"/>
  <c r="V36" i="6"/>
  <c r="W35" i="6"/>
  <c r="X35" i="6" s="1"/>
  <c r="Y34" i="6"/>
  <c r="V34" i="6"/>
  <c r="W33" i="6"/>
  <c r="X33" i="6" s="1"/>
  <c r="Y32" i="6"/>
  <c r="V32" i="6"/>
  <c r="W31" i="6"/>
  <c r="X31" i="6" s="1"/>
  <c r="W36" i="6"/>
  <c r="X36" i="6" s="1"/>
  <c r="Y35" i="6"/>
  <c r="V35" i="6"/>
  <c r="W34" i="6"/>
  <c r="X34" i="6" s="1"/>
  <c r="Y33" i="6"/>
  <c r="V33" i="6"/>
  <c r="W32" i="6"/>
  <c r="X32" i="6" s="1"/>
  <c r="Y31" i="6"/>
  <c r="V31" i="6"/>
  <c r="H37" i="7"/>
  <c r="I37" i="7" s="1"/>
  <c r="J36" i="7"/>
  <c r="G36" i="7"/>
  <c r="H35" i="7"/>
  <c r="I35" i="7" s="1"/>
  <c r="J34" i="7"/>
  <c r="G34" i="7"/>
  <c r="H33" i="7"/>
  <c r="I33" i="7" s="1"/>
  <c r="J32" i="7"/>
  <c r="G32" i="7"/>
  <c r="H31" i="7"/>
  <c r="I31" i="7" s="1"/>
  <c r="J37" i="7"/>
  <c r="G37" i="7"/>
  <c r="H36" i="7"/>
  <c r="I36" i="7" s="1"/>
  <c r="J35" i="7"/>
  <c r="G35" i="7"/>
  <c r="H34" i="7"/>
  <c r="I34" i="7" s="1"/>
  <c r="J33" i="7"/>
  <c r="G33" i="7"/>
  <c r="H32" i="7"/>
  <c r="I32" i="7" s="1"/>
  <c r="J31" i="7"/>
  <c r="G31" i="7"/>
  <c r="M30" i="7"/>
  <c r="N30" i="7" s="1"/>
  <c r="O29" i="7"/>
  <c r="L29" i="7"/>
  <c r="M28" i="7"/>
  <c r="N28" i="7" s="1"/>
  <c r="O27" i="7"/>
  <c r="L27" i="7"/>
  <c r="M26" i="7"/>
  <c r="N26" i="7" s="1"/>
  <c r="O25" i="7"/>
  <c r="L25" i="7"/>
  <c r="M24" i="7"/>
  <c r="N24" i="7" s="1"/>
  <c r="O30" i="7"/>
  <c r="O28" i="7"/>
  <c r="O26" i="7"/>
  <c r="O24" i="7"/>
  <c r="L30" i="7"/>
  <c r="M29" i="7"/>
  <c r="N29" i="7" s="1"/>
  <c r="L28" i="7"/>
  <c r="M27" i="7"/>
  <c r="N27" i="7" s="1"/>
  <c r="L26" i="7"/>
  <c r="M25" i="7"/>
  <c r="N25" i="7" s="1"/>
  <c r="L24" i="7"/>
  <c r="R37" i="7"/>
  <c r="S37" i="7" s="1"/>
  <c r="T36" i="7"/>
  <c r="Q36" i="7"/>
  <c r="R35" i="7"/>
  <c r="T34" i="7"/>
  <c r="Q34" i="7"/>
  <c r="R33" i="7"/>
  <c r="S33" i="7" s="1"/>
  <c r="T32" i="7"/>
  <c r="Q32" i="7"/>
  <c r="R31" i="7"/>
  <c r="S31" i="7" s="1"/>
  <c r="T37" i="7"/>
  <c r="Q37" i="7"/>
  <c r="R36" i="7"/>
  <c r="S36" i="7" s="1"/>
  <c r="T35" i="7"/>
  <c r="Q35" i="7"/>
  <c r="R34" i="7"/>
  <c r="S34" i="7" s="1"/>
  <c r="T33" i="7"/>
  <c r="Q33" i="7"/>
  <c r="R32" i="7"/>
  <c r="S32" i="7" s="1"/>
  <c r="T31" i="7"/>
  <c r="Q31" i="7"/>
  <c r="W30" i="7"/>
  <c r="X30" i="7" s="1"/>
  <c r="Y29" i="7"/>
  <c r="V29" i="7"/>
  <c r="W28" i="7"/>
  <c r="X28" i="7" s="1"/>
  <c r="Y27" i="7"/>
  <c r="V27" i="7"/>
  <c r="W26" i="7"/>
  <c r="X26" i="7" s="1"/>
  <c r="Y25" i="7"/>
  <c r="V25" i="7"/>
  <c r="W24" i="7"/>
  <c r="X24" i="7" s="1"/>
  <c r="V30" i="7"/>
  <c r="W29" i="7"/>
  <c r="X29" i="7" s="1"/>
  <c r="V28" i="7"/>
  <c r="W27" i="7"/>
  <c r="X27" i="7" s="1"/>
  <c r="V26" i="7"/>
  <c r="W25" i="7"/>
  <c r="X25" i="7" s="1"/>
  <c r="V24" i="7"/>
  <c r="Y30" i="7"/>
  <c r="Y28" i="7"/>
  <c r="Y26" i="7"/>
  <c r="Y24" i="7"/>
  <c r="H30" i="8"/>
  <c r="I30" i="8" s="1"/>
  <c r="J29" i="8"/>
  <c r="G29" i="8"/>
  <c r="H28" i="8"/>
  <c r="I28" i="8" s="1"/>
  <c r="J27" i="8"/>
  <c r="G27" i="8"/>
  <c r="H26" i="8"/>
  <c r="I26" i="8" s="1"/>
  <c r="J25" i="8"/>
  <c r="G25" i="8"/>
  <c r="H24" i="8"/>
  <c r="I24" i="8" s="1"/>
  <c r="J30" i="8"/>
  <c r="H29" i="8"/>
  <c r="I29" i="8" s="1"/>
  <c r="J28" i="8"/>
  <c r="H27" i="8"/>
  <c r="I27" i="8" s="1"/>
  <c r="J26" i="8"/>
  <c r="H25" i="8"/>
  <c r="I25" i="8" s="1"/>
  <c r="J24" i="8"/>
  <c r="G30" i="8"/>
  <c r="G28" i="8"/>
  <c r="G26" i="8"/>
  <c r="G24" i="8"/>
  <c r="M37" i="8"/>
  <c r="N37" i="8" s="1"/>
  <c r="O36" i="8"/>
  <c r="L36" i="8"/>
  <c r="M35" i="8"/>
  <c r="N35" i="8" s="1"/>
  <c r="O34" i="8"/>
  <c r="L34" i="8"/>
  <c r="M33" i="8"/>
  <c r="N33" i="8" s="1"/>
  <c r="O32" i="8"/>
  <c r="L32" i="8"/>
  <c r="M31" i="8"/>
  <c r="N31" i="8" s="1"/>
  <c r="O37" i="8"/>
  <c r="L37" i="8"/>
  <c r="M36" i="8"/>
  <c r="N36" i="8" s="1"/>
  <c r="O35" i="8"/>
  <c r="L35" i="8"/>
  <c r="M34" i="8"/>
  <c r="N34" i="8" s="1"/>
  <c r="O33" i="8"/>
  <c r="L33" i="8"/>
  <c r="M32" i="8"/>
  <c r="N32" i="8" s="1"/>
  <c r="O31" i="8"/>
  <c r="L31" i="8"/>
  <c r="R30" i="8"/>
  <c r="S30" i="8" s="1"/>
  <c r="T29" i="8"/>
  <c r="Q29" i="8"/>
  <c r="R28" i="8"/>
  <c r="S28" i="8" s="1"/>
  <c r="T27" i="8"/>
  <c r="Q27" i="8"/>
  <c r="R26" i="8"/>
  <c r="S26" i="8" s="1"/>
  <c r="T25" i="8"/>
  <c r="Q25" i="8"/>
  <c r="R24" i="8"/>
  <c r="S24" i="8" s="1"/>
  <c r="Q30" i="8"/>
  <c r="Q28" i="8"/>
  <c r="Q26" i="8"/>
  <c r="Q24" i="8"/>
  <c r="T30" i="8"/>
  <c r="R29" i="8"/>
  <c r="S29" i="8" s="1"/>
  <c r="T28" i="8"/>
  <c r="R27" i="8"/>
  <c r="S27" i="8" s="1"/>
  <c r="T26" i="8"/>
  <c r="R25" i="8"/>
  <c r="S25" i="8" s="1"/>
  <c r="T24" i="8"/>
  <c r="W37" i="8"/>
  <c r="X37" i="8" s="1"/>
  <c r="Y36" i="8"/>
  <c r="V36" i="8"/>
  <c r="W35" i="8"/>
  <c r="X35" i="8" s="1"/>
  <c r="Y34" i="8"/>
  <c r="V34" i="8"/>
  <c r="W33" i="8"/>
  <c r="X33" i="8" s="1"/>
  <c r="Y32" i="8"/>
  <c r="V32" i="8"/>
  <c r="W31" i="8"/>
  <c r="X31" i="8" s="1"/>
  <c r="Y37" i="8"/>
  <c r="V37" i="8"/>
  <c r="W36" i="8"/>
  <c r="X36" i="8" s="1"/>
  <c r="Y35" i="8"/>
  <c r="V35" i="8"/>
  <c r="W34" i="8"/>
  <c r="X34" i="8" s="1"/>
  <c r="Y33" i="8"/>
  <c r="V33" i="8"/>
  <c r="W32" i="8"/>
  <c r="X32" i="8" s="1"/>
  <c r="Y31" i="8"/>
  <c r="V31" i="8"/>
  <c r="J37" i="9"/>
  <c r="G37" i="9"/>
  <c r="J36" i="9"/>
  <c r="G36" i="9"/>
  <c r="J35" i="9"/>
  <c r="G35" i="9"/>
  <c r="J34" i="9"/>
  <c r="G34" i="9"/>
  <c r="J33" i="9"/>
  <c r="G33" i="9"/>
  <c r="J32" i="9"/>
  <c r="G32" i="9"/>
  <c r="J31" i="9"/>
  <c r="G31" i="9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M30" i="9"/>
  <c r="N30" i="9" s="1"/>
  <c r="M29" i="9"/>
  <c r="N29" i="9" s="1"/>
  <c r="M28" i="9"/>
  <c r="N28" i="9" s="1"/>
  <c r="O30" i="9"/>
  <c r="L30" i="9"/>
  <c r="O29" i="9"/>
  <c r="L29" i="9"/>
  <c r="O28" i="9"/>
  <c r="M27" i="9"/>
  <c r="N27" i="9" s="1"/>
  <c r="M26" i="9"/>
  <c r="N26" i="9" s="1"/>
  <c r="M25" i="9"/>
  <c r="N25" i="9" s="1"/>
  <c r="M24" i="9"/>
  <c r="N24" i="9" s="1"/>
  <c r="L28" i="9"/>
  <c r="O27" i="9"/>
  <c r="L27" i="9"/>
  <c r="O26" i="9"/>
  <c r="L26" i="9"/>
  <c r="O25" i="9"/>
  <c r="L25" i="9"/>
  <c r="O24" i="9"/>
  <c r="L24" i="9"/>
  <c r="Y30" i="9"/>
  <c r="V30" i="9"/>
  <c r="Y29" i="9"/>
  <c r="V29" i="9"/>
  <c r="Y28" i="9"/>
  <c r="V28" i="9"/>
  <c r="W30" i="9"/>
  <c r="X30" i="9" s="1"/>
  <c r="W29" i="9"/>
  <c r="X29" i="9" s="1"/>
  <c r="Y27" i="9"/>
  <c r="V27" i="9"/>
  <c r="Y26" i="9"/>
  <c r="V26" i="9"/>
  <c r="Y25" i="9"/>
  <c r="V25" i="9"/>
  <c r="Y24" i="9"/>
  <c r="V24" i="9"/>
  <c r="W28" i="9"/>
  <c r="X28" i="9" s="1"/>
  <c r="W27" i="9"/>
  <c r="X27" i="9" s="1"/>
  <c r="W26" i="9"/>
  <c r="X26" i="9" s="1"/>
  <c r="W25" i="9"/>
  <c r="X25" i="9" s="1"/>
  <c r="W24" i="9"/>
  <c r="X24" i="9" s="1"/>
  <c r="T30" i="6"/>
  <c r="Q30" i="6"/>
  <c r="R29" i="6"/>
  <c r="S29" i="6" s="1"/>
  <c r="T28" i="6"/>
  <c r="Q28" i="6"/>
  <c r="R27" i="6"/>
  <c r="S27" i="6" s="1"/>
  <c r="T26" i="6"/>
  <c r="Q26" i="6"/>
  <c r="R25" i="6"/>
  <c r="S25" i="6" s="1"/>
  <c r="T24" i="6"/>
  <c r="Q24" i="6"/>
  <c r="R30" i="6"/>
  <c r="S30" i="6" s="1"/>
  <c r="T29" i="6"/>
  <c r="Q29" i="6"/>
  <c r="R28" i="6"/>
  <c r="S28" i="6" s="1"/>
  <c r="T27" i="6"/>
  <c r="Q27" i="6"/>
  <c r="R26" i="6"/>
  <c r="S26" i="6" s="1"/>
  <c r="T25" i="6"/>
  <c r="Q25" i="6"/>
  <c r="R24" i="6"/>
  <c r="S24" i="6" s="1"/>
  <c r="J30" i="7"/>
  <c r="G30" i="7"/>
  <c r="H29" i="7"/>
  <c r="I29" i="7" s="1"/>
  <c r="J28" i="7"/>
  <c r="G28" i="7"/>
  <c r="H27" i="7"/>
  <c r="I27" i="7" s="1"/>
  <c r="J26" i="7"/>
  <c r="G26" i="7"/>
  <c r="H25" i="7"/>
  <c r="I25" i="7" s="1"/>
  <c r="J24" i="7"/>
  <c r="G24" i="7"/>
  <c r="H30" i="7"/>
  <c r="I30" i="7" s="1"/>
  <c r="J29" i="7"/>
  <c r="H28" i="7"/>
  <c r="I28" i="7" s="1"/>
  <c r="J27" i="7"/>
  <c r="H26" i="7"/>
  <c r="I26" i="7" s="1"/>
  <c r="J25" i="7"/>
  <c r="H24" i="7"/>
  <c r="I24" i="7" s="1"/>
  <c r="G29" i="7"/>
  <c r="G27" i="7"/>
  <c r="G25" i="7"/>
  <c r="O37" i="7"/>
  <c r="L37" i="7"/>
  <c r="M36" i="7"/>
  <c r="N36" i="7" s="1"/>
  <c r="O35" i="7"/>
  <c r="L35" i="7"/>
  <c r="M34" i="7"/>
  <c r="N34" i="7" s="1"/>
  <c r="O33" i="7"/>
  <c r="L33" i="7"/>
  <c r="M32" i="7"/>
  <c r="N32" i="7" s="1"/>
  <c r="O31" i="7"/>
  <c r="L31" i="7"/>
  <c r="M37" i="7"/>
  <c r="N37" i="7" s="1"/>
  <c r="O36" i="7"/>
  <c r="L36" i="7"/>
  <c r="M35" i="7"/>
  <c r="N35" i="7" s="1"/>
  <c r="O34" i="7"/>
  <c r="L34" i="7"/>
  <c r="M33" i="7"/>
  <c r="N33" i="7" s="1"/>
  <c r="O32" i="7"/>
  <c r="L32" i="7"/>
  <c r="M31" i="7"/>
  <c r="N31" i="7" s="1"/>
  <c r="T30" i="7"/>
  <c r="Q30" i="7"/>
  <c r="R29" i="7"/>
  <c r="S29" i="7" s="1"/>
  <c r="T28" i="7"/>
  <c r="Q28" i="7"/>
  <c r="R27" i="7"/>
  <c r="S27" i="7" s="1"/>
  <c r="T26" i="7"/>
  <c r="Q26" i="7"/>
  <c r="R25" i="7"/>
  <c r="S25" i="7" s="1"/>
  <c r="T24" i="7"/>
  <c r="Q24" i="7"/>
  <c r="Q29" i="7"/>
  <c r="Q27" i="7"/>
  <c r="Q25" i="7"/>
  <c r="R30" i="7"/>
  <c r="S30" i="7" s="1"/>
  <c r="T29" i="7"/>
  <c r="R28" i="7"/>
  <c r="S28" i="7" s="1"/>
  <c r="T27" i="7"/>
  <c r="R26" i="7"/>
  <c r="S26" i="7" s="1"/>
  <c r="T25" i="7"/>
  <c r="R24" i="7"/>
  <c r="S24" i="7" s="1"/>
  <c r="Y37" i="7"/>
  <c r="V37" i="7"/>
  <c r="W36" i="7"/>
  <c r="X36" i="7" s="1"/>
  <c r="Y35" i="7"/>
  <c r="V35" i="7"/>
  <c r="W34" i="7"/>
  <c r="X34" i="7" s="1"/>
  <c r="Y33" i="7"/>
  <c r="V33" i="7"/>
  <c r="W32" i="7"/>
  <c r="X32" i="7" s="1"/>
  <c r="Y31" i="7"/>
  <c r="V31" i="7"/>
  <c r="W37" i="7"/>
  <c r="X37" i="7" s="1"/>
  <c r="Y36" i="7"/>
  <c r="V36" i="7"/>
  <c r="W35" i="7"/>
  <c r="X35" i="7" s="1"/>
  <c r="Y34" i="7"/>
  <c r="V34" i="7"/>
  <c r="W33" i="7"/>
  <c r="X33" i="7" s="1"/>
  <c r="Y32" i="7"/>
  <c r="V32" i="7"/>
  <c r="W31" i="7"/>
  <c r="X31" i="7" s="1"/>
  <c r="J37" i="8"/>
  <c r="G37" i="8"/>
  <c r="H36" i="8"/>
  <c r="I36" i="8" s="1"/>
  <c r="J35" i="8"/>
  <c r="G35" i="8"/>
  <c r="H34" i="8"/>
  <c r="I34" i="8" s="1"/>
  <c r="J33" i="8"/>
  <c r="G33" i="8"/>
  <c r="H32" i="8"/>
  <c r="I32" i="8" s="1"/>
  <c r="J31" i="8"/>
  <c r="G31" i="8"/>
  <c r="H37" i="8"/>
  <c r="I37" i="8" s="1"/>
  <c r="J36" i="8"/>
  <c r="G36" i="8"/>
  <c r="H35" i="8"/>
  <c r="I35" i="8" s="1"/>
  <c r="J34" i="8"/>
  <c r="G34" i="8"/>
  <c r="H33" i="8"/>
  <c r="I33" i="8" s="1"/>
  <c r="J32" i="8"/>
  <c r="G32" i="8"/>
  <c r="H31" i="8"/>
  <c r="I31" i="8" s="1"/>
  <c r="O30" i="8"/>
  <c r="L30" i="8"/>
  <c r="M29" i="8"/>
  <c r="N29" i="8" s="1"/>
  <c r="O28" i="8"/>
  <c r="L28" i="8"/>
  <c r="M27" i="8"/>
  <c r="N27" i="8" s="1"/>
  <c r="O26" i="8"/>
  <c r="L26" i="8"/>
  <c r="M25" i="8"/>
  <c r="N25" i="8" s="1"/>
  <c r="O24" i="8"/>
  <c r="L24" i="8"/>
  <c r="O29" i="8"/>
  <c r="O27" i="8"/>
  <c r="O25" i="8"/>
  <c r="M30" i="8"/>
  <c r="N30" i="8" s="1"/>
  <c r="L29" i="8"/>
  <c r="M28" i="8"/>
  <c r="N28" i="8" s="1"/>
  <c r="L27" i="8"/>
  <c r="M26" i="8"/>
  <c r="N26" i="8" s="1"/>
  <c r="L25" i="8"/>
  <c r="M24" i="8"/>
  <c r="N24" i="8" s="1"/>
  <c r="T37" i="8"/>
  <c r="Q37" i="8"/>
  <c r="R36" i="8"/>
  <c r="S36" i="8" s="1"/>
  <c r="T35" i="8"/>
  <c r="Q35" i="8"/>
  <c r="R34" i="8"/>
  <c r="S34" i="8" s="1"/>
  <c r="T33" i="8"/>
  <c r="Q33" i="8"/>
  <c r="R32" i="8"/>
  <c r="S32" i="8" s="1"/>
  <c r="T31" i="8"/>
  <c r="Q31" i="8"/>
  <c r="R37" i="8"/>
  <c r="S37" i="8" s="1"/>
  <c r="T36" i="8"/>
  <c r="Q36" i="8"/>
  <c r="R35" i="8"/>
  <c r="S35" i="8" s="1"/>
  <c r="T34" i="8"/>
  <c r="Q34" i="8"/>
  <c r="R33" i="8"/>
  <c r="S33" i="8" s="1"/>
  <c r="T32" i="8"/>
  <c r="Q32" i="8"/>
  <c r="R31" i="8"/>
  <c r="S31" i="8" s="1"/>
  <c r="Y30" i="8"/>
  <c r="V30" i="8"/>
  <c r="W29" i="8"/>
  <c r="X29" i="8" s="1"/>
  <c r="Y28" i="8"/>
  <c r="V28" i="8"/>
  <c r="W27" i="8"/>
  <c r="X27" i="8" s="1"/>
  <c r="Y26" i="8"/>
  <c r="V26" i="8"/>
  <c r="W25" i="8"/>
  <c r="X25" i="8" s="1"/>
  <c r="Y24" i="8"/>
  <c r="V24" i="8"/>
  <c r="W30" i="8"/>
  <c r="X30" i="8" s="1"/>
  <c r="V29" i="8"/>
  <c r="W28" i="8"/>
  <c r="X28" i="8" s="1"/>
  <c r="V27" i="8"/>
  <c r="W26" i="8"/>
  <c r="X26" i="8" s="1"/>
  <c r="V25" i="8"/>
  <c r="W24" i="8"/>
  <c r="X24" i="8" s="1"/>
  <c r="Y29" i="8"/>
  <c r="Y27" i="8"/>
  <c r="Y25" i="8"/>
  <c r="J30" i="9"/>
  <c r="G30" i="9"/>
  <c r="J29" i="9"/>
  <c r="G29" i="9"/>
  <c r="H30" i="9"/>
  <c r="I30" i="9" s="1"/>
  <c r="H29" i="9"/>
  <c r="I29" i="9" s="1"/>
  <c r="J28" i="9"/>
  <c r="G28" i="9"/>
  <c r="J27" i="9"/>
  <c r="G27" i="9"/>
  <c r="J26" i="9"/>
  <c r="G26" i="9"/>
  <c r="J25" i="9"/>
  <c r="G25" i="9"/>
  <c r="J24" i="9"/>
  <c r="G24" i="9"/>
  <c r="H28" i="9"/>
  <c r="I28" i="9" s="1"/>
  <c r="H27" i="9"/>
  <c r="I27" i="9" s="1"/>
  <c r="H26" i="9"/>
  <c r="I26" i="9" s="1"/>
  <c r="H25" i="9"/>
  <c r="I25" i="9" s="1"/>
  <c r="H24" i="9"/>
  <c r="I24" i="9" s="1"/>
  <c r="M37" i="9"/>
  <c r="N37" i="9" s="1"/>
  <c r="M36" i="9"/>
  <c r="N36" i="9" s="1"/>
  <c r="M35" i="9"/>
  <c r="N35" i="9" s="1"/>
  <c r="M34" i="9"/>
  <c r="N34" i="9" s="1"/>
  <c r="M33" i="9"/>
  <c r="N33" i="9" s="1"/>
  <c r="M32" i="9"/>
  <c r="N32" i="9" s="1"/>
  <c r="M31" i="9"/>
  <c r="N31" i="9" s="1"/>
  <c r="O37" i="9"/>
  <c r="L37" i="9"/>
  <c r="O36" i="9"/>
  <c r="L36" i="9"/>
  <c r="O35" i="9"/>
  <c r="L35" i="9"/>
  <c r="O34" i="9"/>
  <c r="L34" i="9"/>
  <c r="O33" i="9"/>
  <c r="L33" i="9"/>
  <c r="O32" i="9"/>
  <c r="L32" i="9"/>
  <c r="O31" i="9"/>
  <c r="L31" i="9"/>
  <c r="Y37" i="9"/>
  <c r="V37" i="9"/>
  <c r="Y36" i="9"/>
  <c r="V36" i="9"/>
  <c r="Y35" i="9"/>
  <c r="V35" i="9"/>
  <c r="Y34" i="9"/>
  <c r="V34" i="9"/>
  <c r="Y33" i="9"/>
  <c r="V33" i="9"/>
  <c r="Y32" i="9"/>
  <c r="V32" i="9"/>
  <c r="Y31" i="9"/>
  <c r="V31" i="9"/>
  <c r="W37" i="9"/>
  <c r="X37" i="9" s="1"/>
  <c r="W36" i="9"/>
  <c r="X36" i="9" s="1"/>
  <c r="W35" i="9"/>
  <c r="X35" i="9" s="1"/>
  <c r="W34" i="9"/>
  <c r="X34" i="9" s="1"/>
  <c r="W33" i="9"/>
  <c r="X33" i="9" s="1"/>
  <c r="W32" i="9"/>
  <c r="X32" i="9" s="1"/>
  <c r="W31" i="9"/>
  <c r="X31" i="9" s="1"/>
  <c r="R30" i="9"/>
  <c r="S30" i="9" s="1"/>
  <c r="T29" i="9"/>
  <c r="Q29" i="9"/>
  <c r="R28" i="9"/>
  <c r="S28" i="9" s="1"/>
  <c r="T27" i="9"/>
  <c r="Q27" i="9"/>
  <c r="R26" i="9"/>
  <c r="S26" i="9" s="1"/>
  <c r="T25" i="9"/>
  <c r="Q25" i="9"/>
  <c r="R24" i="9"/>
  <c r="S24" i="9" s="1"/>
  <c r="T30" i="9"/>
  <c r="Q30" i="9"/>
  <c r="R29" i="9"/>
  <c r="S29" i="9" s="1"/>
  <c r="T28" i="9"/>
  <c r="Q28" i="9"/>
  <c r="R27" i="9"/>
  <c r="S27" i="9" s="1"/>
  <c r="T26" i="9"/>
  <c r="Q26" i="9"/>
  <c r="R25" i="9"/>
  <c r="S25" i="9" s="1"/>
  <c r="T24" i="9"/>
  <c r="Q24" i="9"/>
  <c r="R37" i="9"/>
  <c r="S37" i="9" s="1"/>
  <c r="T36" i="9"/>
  <c r="Q36" i="9"/>
  <c r="R35" i="9"/>
  <c r="S35" i="9" s="1"/>
  <c r="T34" i="9"/>
  <c r="Q34" i="9"/>
  <c r="R33" i="9"/>
  <c r="S33" i="9" s="1"/>
  <c r="T32" i="9"/>
  <c r="Q32" i="9"/>
  <c r="R31" i="9"/>
  <c r="S31" i="9" s="1"/>
  <c r="T37" i="9"/>
  <c r="Q37" i="9"/>
  <c r="R36" i="9"/>
  <c r="S36" i="9" s="1"/>
  <c r="T35" i="9"/>
  <c r="Q35" i="9"/>
  <c r="R34" i="9"/>
  <c r="S34" i="9" s="1"/>
  <c r="T33" i="9"/>
  <c r="Q33" i="9"/>
  <c r="R32" i="9"/>
  <c r="S32" i="9" s="1"/>
  <c r="T31" i="9"/>
  <c r="Q31" i="9"/>
  <c r="D23" i="8"/>
  <c r="O16" i="8"/>
  <c r="L16" i="8"/>
  <c r="M15" i="8"/>
  <c r="N15" i="8" s="1"/>
  <c r="O14" i="8"/>
  <c r="L14" i="8"/>
  <c r="M13" i="8"/>
  <c r="N13" i="8" s="1"/>
  <c r="O12" i="8"/>
  <c r="L12" i="8"/>
  <c r="M11" i="8"/>
  <c r="N11" i="8" s="1"/>
  <c r="O10" i="8"/>
  <c r="L10" i="8"/>
  <c r="M16" i="8"/>
  <c r="N16" i="8" s="1"/>
  <c r="L15" i="8"/>
  <c r="O13" i="8"/>
  <c r="M12" i="8"/>
  <c r="N12" i="8" s="1"/>
  <c r="L11" i="8"/>
  <c r="Y16" i="8"/>
  <c r="V16" i="8"/>
  <c r="W15" i="8"/>
  <c r="X15" i="8" s="1"/>
  <c r="Y14" i="8"/>
  <c r="V14" i="8"/>
  <c r="W13" i="8"/>
  <c r="X13" i="8" s="1"/>
  <c r="Y12" i="8"/>
  <c r="V12" i="8"/>
  <c r="W11" i="8"/>
  <c r="X11" i="8" s="1"/>
  <c r="Y10" i="8"/>
  <c r="V10" i="8"/>
  <c r="Y15" i="8"/>
  <c r="W14" i="8"/>
  <c r="X14" i="8" s="1"/>
  <c r="V13" i="8"/>
  <c r="Y11" i="8"/>
  <c r="W10" i="8"/>
  <c r="X10" i="8" s="1"/>
  <c r="X7" i="9"/>
  <c r="B10" i="9"/>
  <c r="E10" i="9"/>
  <c r="H10" i="9"/>
  <c r="I10" i="9" s="1"/>
  <c r="L10" i="9"/>
  <c r="O10" i="9"/>
  <c r="R10" i="9"/>
  <c r="S10" i="9" s="1"/>
  <c r="V10" i="9"/>
  <c r="Y10" i="9"/>
  <c r="C11" i="9"/>
  <c r="D11" i="9" s="1"/>
  <c r="G11" i="9"/>
  <c r="J11" i="9"/>
  <c r="M11" i="9"/>
  <c r="N11" i="9" s="1"/>
  <c r="Q11" i="9"/>
  <c r="T11" i="9"/>
  <c r="W11" i="9"/>
  <c r="X11" i="9" s="1"/>
  <c r="B12" i="9"/>
  <c r="E12" i="9"/>
  <c r="H12" i="9"/>
  <c r="I12" i="9" s="1"/>
  <c r="L12" i="9"/>
  <c r="O12" i="9"/>
  <c r="R12" i="9"/>
  <c r="S12" i="9" s="1"/>
  <c r="V12" i="9"/>
  <c r="Y12" i="9"/>
  <c r="C13" i="9"/>
  <c r="D13" i="9" s="1"/>
  <c r="G13" i="9"/>
  <c r="J13" i="9"/>
  <c r="M13" i="9"/>
  <c r="N13" i="9" s="1"/>
  <c r="Q13" i="9"/>
  <c r="T13" i="9"/>
  <c r="W13" i="9"/>
  <c r="X13" i="9" s="1"/>
  <c r="B14" i="9"/>
  <c r="E14" i="9"/>
  <c r="H14" i="9"/>
  <c r="I14" i="9" s="1"/>
  <c r="L14" i="9"/>
  <c r="O14" i="9"/>
  <c r="R14" i="9"/>
  <c r="S14" i="9" s="1"/>
  <c r="V14" i="9"/>
  <c r="Y14" i="9"/>
  <c r="C15" i="9"/>
  <c r="D15" i="9" s="1"/>
  <c r="G15" i="9"/>
  <c r="J15" i="9"/>
  <c r="M15" i="9"/>
  <c r="N15" i="9" s="1"/>
  <c r="Q15" i="9"/>
  <c r="T15" i="9"/>
  <c r="W15" i="9"/>
  <c r="X15" i="9" s="1"/>
  <c r="B16" i="9"/>
  <c r="E16" i="9"/>
  <c r="H16" i="9"/>
  <c r="I16" i="9" s="1"/>
  <c r="L16" i="9"/>
  <c r="O16" i="9"/>
  <c r="R16" i="9"/>
  <c r="S16" i="9" s="1"/>
  <c r="V16" i="9"/>
  <c r="Y16" i="9"/>
  <c r="X21" i="9"/>
  <c r="N23" i="9"/>
  <c r="D31" i="9"/>
  <c r="X3" i="8"/>
  <c r="G10" i="8"/>
  <c r="T10" i="8"/>
  <c r="H11" i="8"/>
  <c r="I11" i="8" s="1"/>
  <c r="V11" i="8"/>
  <c r="W12" i="8"/>
  <c r="X12" i="8" s="1"/>
  <c r="L13" i="8"/>
  <c r="Y13" i="8"/>
  <c r="M14" i="8"/>
  <c r="N14" i="8" s="1"/>
  <c r="B15" i="8"/>
  <c r="O15" i="8"/>
  <c r="T16" i="7"/>
  <c r="Q16" i="7"/>
  <c r="R15" i="7"/>
  <c r="S15" i="7" s="1"/>
  <c r="T14" i="7"/>
  <c r="Q14" i="7"/>
  <c r="R13" i="7"/>
  <c r="S13" i="7" s="1"/>
  <c r="T12" i="7"/>
  <c r="Q12" i="7"/>
  <c r="R11" i="7"/>
  <c r="S11" i="7" s="1"/>
  <c r="T10" i="7"/>
  <c r="Q10" i="7"/>
  <c r="R16" i="7"/>
  <c r="S16" i="7" s="1"/>
  <c r="Q15" i="7"/>
  <c r="T13" i="7"/>
  <c r="R12" i="7"/>
  <c r="S12" i="7" s="1"/>
  <c r="Q11" i="7"/>
  <c r="R14" i="7"/>
  <c r="S14" i="7" s="1"/>
  <c r="T11" i="7"/>
  <c r="T15" i="7"/>
  <c r="R10" i="7"/>
  <c r="S10" i="7" s="1"/>
  <c r="S35" i="7"/>
  <c r="E16" i="8"/>
  <c r="B16" i="8"/>
  <c r="C15" i="8"/>
  <c r="D15" i="8" s="1"/>
  <c r="E14" i="8"/>
  <c r="B14" i="8"/>
  <c r="C13" i="8"/>
  <c r="D13" i="8" s="1"/>
  <c r="E12" i="8"/>
  <c r="B12" i="8"/>
  <c r="C11" i="8"/>
  <c r="D11" i="8" s="1"/>
  <c r="E10" i="8"/>
  <c r="B10" i="8"/>
  <c r="E15" i="8"/>
  <c r="C14" i="8"/>
  <c r="D14" i="8" s="1"/>
  <c r="B13" i="8"/>
  <c r="E11" i="8"/>
  <c r="C10" i="8"/>
  <c r="D10" i="8" s="1"/>
  <c r="H16" i="8"/>
  <c r="I16" i="8" s="1"/>
  <c r="J15" i="8"/>
  <c r="G15" i="8"/>
  <c r="H14" i="8"/>
  <c r="I14" i="8" s="1"/>
  <c r="J13" i="8"/>
  <c r="G13" i="8"/>
  <c r="H12" i="8"/>
  <c r="I12" i="8" s="1"/>
  <c r="J11" i="8"/>
  <c r="G11" i="8"/>
  <c r="H10" i="8"/>
  <c r="I10" i="8" s="1"/>
  <c r="G16" i="8"/>
  <c r="J14" i="8"/>
  <c r="H13" i="8"/>
  <c r="I13" i="8" s="1"/>
  <c r="G12" i="8"/>
  <c r="J10" i="8"/>
  <c r="R16" i="8"/>
  <c r="S16" i="8" s="1"/>
  <c r="T15" i="8"/>
  <c r="Q15" i="8"/>
  <c r="R14" i="8"/>
  <c r="S14" i="8" s="1"/>
  <c r="T13" i="8"/>
  <c r="Q13" i="8"/>
  <c r="R12" i="8"/>
  <c r="S12" i="8" s="1"/>
  <c r="T11" i="8"/>
  <c r="Q11" i="8"/>
  <c r="R10" i="8"/>
  <c r="S10" i="8" s="1"/>
  <c r="T16" i="8"/>
  <c r="R15" i="8"/>
  <c r="S15" i="8" s="1"/>
  <c r="Q14" i="8"/>
  <c r="T12" i="8"/>
  <c r="R11" i="8"/>
  <c r="S11" i="8" s="1"/>
  <c r="Q10" i="8"/>
  <c r="X8" i="9"/>
  <c r="C10" i="9"/>
  <c r="D10" i="9" s="1"/>
  <c r="G10" i="9"/>
  <c r="J10" i="9"/>
  <c r="M10" i="9"/>
  <c r="N10" i="9" s="1"/>
  <c r="Q10" i="9"/>
  <c r="T10" i="9"/>
  <c r="W10" i="9"/>
  <c r="X10" i="9" s="1"/>
  <c r="B11" i="9"/>
  <c r="E11" i="9"/>
  <c r="H11" i="9"/>
  <c r="I11" i="9" s="1"/>
  <c r="L11" i="9"/>
  <c r="O11" i="9"/>
  <c r="R11" i="9"/>
  <c r="S11" i="9" s="1"/>
  <c r="V11" i="9"/>
  <c r="Y11" i="9"/>
  <c r="C12" i="9"/>
  <c r="D12" i="9" s="1"/>
  <c r="G12" i="9"/>
  <c r="J12" i="9"/>
  <c r="M12" i="9"/>
  <c r="N12" i="9" s="1"/>
  <c r="Q12" i="9"/>
  <c r="T12" i="9"/>
  <c r="W12" i="9"/>
  <c r="X12" i="9" s="1"/>
  <c r="B13" i="9"/>
  <c r="E13" i="9"/>
  <c r="H13" i="9"/>
  <c r="I13" i="9" s="1"/>
  <c r="L13" i="9"/>
  <c r="O13" i="9"/>
  <c r="R13" i="9"/>
  <c r="S13" i="9" s="1"/>
  <c r="V13" i="9"/>
  <c r="Y13" i="9"/>
  <c r="C14" i="9"/>
  <c r="D14" i="9" s="1"/>
  <c r="G14" i="9"/>
  <c r="J14" i="9"/>
  <c r="M14" i="9"/>
  <c r="N14" i="9" s="1"/>
  <c r="Q14" i="9"/>
  <c r="T14" i="9"/>
  <c r="W14" i="9"/>
  <c r="X14" i="9" s="1"/>
  <c r="B15" i="9"/>
  <c r="E15" i="9"/>
  <c r="H15" i="9"/>
  <c r="I15" i="9" s="1"/>
  <c r="L15" i="9"/>
  <c r="O15" i="9"/>
  <c r="R15" i="9"/>
  <c r="S15" i="9" s="1"/>
  <c r="V15" i="9"/>
  <c r="Y15" i="9"/>
  <c r="G16" i="9"/>
  <c r="Q16" i="9"/>
  <c r="X22" i="9"/>
  <c r="M10" i="8"/>
  <c r="N10" i="8" s="1"/>
  <c r="B11" i="8"/>
  <c r="O11" i="8"/>
  <c r="C12" i="8"/>
  <c r="D12" i="8" s="1"/>
  <c r="Q12" i="8"/>
  <c r="E13" i="8"/>
  <c r="R13" i="8"/>
  <c r="S13" i="8" s="1"/>
  <c r="G14" i="8"/>
  <c r="T14" i="8"/>
  <c r="H15" i="8"/>
  <c r="I15" i="8" s="1"/>
  <c r="V15" i="8"/>
  <c r="J16" i="8"/>
  <c r="W16" i="8"/>
  <c r="X16" i="8" s="1"/>
  <c r="I31" i="6"/>
  <c r="S23" i="6"/>
  <c r="S22" i="6"/>
  <c r="Q10" i="6"/>
  <c r="T10" i="6"/>
  <c r="R11" i="6"/>
  <c r="S11" i="6" s="1"/>
  <c r="Q12" i="6"/>
  <c r="T12" i="6"/>
  <c r="R13" i="6"/>
  <c r="S13" i="6" s="1"/>
  <c r="Q14" i="6"/>
  <c r="T14" i="6"/>
  <c r="R15" i="6"/>
  <c r="S15" i="6" s="1"/>
  <c r="Q16" i="6"/>
  <c r="T16" i="6"/>
  <c r="R10" i="6"/>
  <c r="S10" i="6" s="1"/>
  <c r="Q11" i="6"/>
  <c r="T11" i="6"/>
  <c r="R12" i="6"/>
  <c r="S12" i="6" s="1"/>
  <c r="Q13" i="6"/>
  <c r="T13" i="6"/>
  <c r="R14" i="6"/>
  <c r="S14" i="6" s="1"/>
  <c r="Q15" i="6"/>
  <c r="T15" i="6"/>
  <c r="X23" i="6"/>
  <c r="N21" i="6"/>
  <c r="I20" i="6"/>
  <c r="I21" i="6"/>
  <c r="I23" i="6"/>
  <c r="D32" i="6"/>
  <c r="D33" i="6"/>
  <c r="D34" i="6"/>
  <c r="D35" i="6"/>
  <c r="D24" i="6"/>
  <c r="D25" i="6"/>
  <c r="D18" i="6"/>
  <c r="V10" i="6"/>
  <c r="Y10" i="6"/>
  <c r="V11" i="6"/>
  <c r="Y11" i="6"/>
  <c r="V12" i="6"/>
  <c r="Y12" i="6"/>
  <c r="V13" i="6"/>
  <c r="Y13" i="6"/>
  <c r="V14" i="6"/>
  <c r="Y14" i="6"/>
  <c r="V15" i="6"/>
  <c r="Y15" i="6"/>
  <c r="V16" i="6"/>
  <c r="Y16" i="6"/>
  <c r="W10" i="6"/>
  <c r="X10" i="6" s="1"/>
  <c r="W11" i="6"/>
  <c r="X11" i="6" s="1"/>
  <c r="W12" i="6"/>
  <c r="X12" i="6" s="1"/>
  <c r="W13" i="6"/>
  <c r="X13" i="6" s="1"/>
  <c r="W14" i="6"/>
  <c r="X14" i="6" s="1"/>
  <c r="W15" i="6"/>
  <c r="X15" i="6" s="1"/>
  <c r="W16" i="6"/>
  <c r="X16" i="6" s="1"/>
  <c r="L10" i="6"/>
  <c r="O10" i="6"/>
  <c r="M11" i="6"/>
  <c r="N11" i="6" s="1"/>
  <c r="L12" i="6"/>
  <c r="O12" i="6"/>
  <c r="M13" i="6"/>
  <c r="N13" i="6" s="1"/>
  <c r="L14" i="6"/>
  <c r="O14" i="6"/>
  <c r="M15" i="6"/>
  <c r="N15" i="6" s="1"/>
  <c r="L16" i="6"/>
  <c r="O16" i="6"/>
  <c r="M10" i="6"/>
  <c r="N10" i="6" s="1"/>
  <c r="L11" i="6"/>
  <c r="O11" i="6"/>
  <c r="M12" i="6"/>
  <c r="N12" i="6" s="1"/>
  <c r="L13" i="6"/>
  <c r="O13" i="6"/>
  <c r="M14" i="6"/>
  <c r="N14" i="6" s="1"/>
  <c r="L15" i="6"/>
  <c r="O15" i="6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G10" i="6"/>
  <c r="J10" i="6"/>
  <c r="G11" i="6"/>
  <c r="J11" i="6"/>
  <c r="G12" i="6"/>
  <c r="J12" i="6"/>
  <c r="G13" i="6"/>
  <c r="J13" i="6"/>
  <c r="G14" i="6"/>
  <c r="J14" i="6"/>
  <c r="G15" i="6"/>
  <c r="J15" i="6"/>
  <c r="G16" i="6"/>
  <c r="B10" i="6"/>
  <c r="E10" i="6"/>
  <c r="C11" i="6"/>
  <c r="D11" i="6" s="1"/>
  <c r="B12" i="6"/>
  <c r="E12" i="6"/>
  <c r="C13" i="6"/>
  <c r="D13" i="6" s="1"/>
  <c r="B14" i="6"/>
  <c r="E14" i="6"/>
  <c r="C15" i="6"/>
  <c r="D15" i="6" s="1"/>
  <c r="B16" i="6"/>
  <c r="C10" i="6"/>
  <c r="D10" i="6" s="1"/>
  <c r="B11" i="6"/>
  <c r="E11" i="6"/>
  <c r="C12" i="6"/>
  <c r="D12" i="6" s="1"/>
  <c r="B13" i="6"/>
  <c r="E13" i="6"/>
  <c r="C14" i="6"/>
  <c r="D14" i="6" s="1"/>
  <c r="B15" i="6"/>
  <c r="E15" i="6"/>
  <c r="C16" i="6"/>
  <c r="D16" i="6" s="1"/>
  <c r="D35" i="7"/>
  <c r="D33" i="7"/>
  <c r="D32" i="7"/>
  <c r="D36" i="7"/>
  <c r="D27" i="7"/>
  <c r="X20" i="7"/>
  <c r="X21" i="7"/>
  <c r="N22" i="7"/>
  <c r="N21" i="7"/>
  <c r="D22" i="7"/>
  <c r="D23" i="7"/>
  <c r="W10" i="7"/>
  <c r="X10" i="7" s="1"/>
  <c r="W11" i="7"/>
  <c r="X11" i="7" s="1"/>
  <c r="W12" i="7"/>
  <c r="X12" i="7" s="1"/>
  <c r="W13" i="7"/>
  <c r="X13" i="7" s="1"/>
  <c r="W14" i="7"/>
  <c r="X14" i="7" s="1"/>
  <c r="W15" i="7"/>
  <c r="X15" i="7" s="1"/>
  <c r="W16" i="7"/>
  <c r="X16" i="7" s="1"/>
  <c r="V10" i="7"/>
  <c r="Y10" i="7"/>
  <c r="V11" i="7"/>
  <c r="Y11" i="7"/>
  <c r="V12" i="7"/>
  <c r="Y12" i="7"/>
  <c r="V13" i="7"/>
  <c r="Y13" i="7"/>
  <c r="V14" i="7"/>
  <c r="Y14" i="7"/>
  <c r="V15" i="7"/>
  <c r="Y15" i="7"/>
  <c r="V16" i="7"/>
  <c r="M10" i="7"/>
  <c r="N10" i="7" s="1"/>
  <c r="L11" i="7"/>
  <c r="O11" i="7"/>
  <c r="M12" i="7"/>
  <c r="N12" i="7" s="1"/>
  <c r="L13" i="7"/>
  <c r="O13" i="7"/>
  <c r="M14" i="7"/>
  <c r="N14" i="7" s="1"/>
  <c r="L15" i="7"/>
  <c r="O15" i="7"/>
  <c r="M16" i="7"/>
  <c r="N16" i="7" s="1"/>
  <c r="L10" i="7"/>
  <c r="O10" i="7"/>
  <c r="M11" i="7"/>
  <c r="N11" i="7" s="1"/>
  <c r="L12" i="7"/>
  <c r="O12" i="7"/>
  <c r="M13" i="7"/>
  <c r="N13" i="7" s="1"/>
  <c r="L14" i="7"/>
  <c r="O14" i="7"/>
  <c r="M15" i="7"/>
  <c r="N15" i="7" s="1"/>
  <c r="L16" i="7"/>
  <c r="G10" i="7"/>
  <c r="J10" i="7"/>
  <c r="G11" i="7"/>
  <c r="J11" i="7"/>
  <c r="G12" i="7"/>
  <c r="J12" i="7"/>
  <c r="G13" i="7"/>
  <c r="J13" i="7"/>
  <c r="G14" i="7"/>
  <c r="J14" i="7"/>
  <c r="G15" i="7"/>
  <c r="J15" i="7"/>
  <c r="G16" i="7"/>
  <c r="J16" i="7"/>
  <c r="H10" i="7"/>
  <c r="I10" i="7" s="1"/>
  <c r="H11" i="7"/>
  <c r="I11" i="7" s="1"/>
  <c r="H12" i="7"/>
  <c r="I12" i="7" s="1"/>
  <c r="H13" i="7"/>
  <c r="I13" i="7" s="1"/>
  <c r="H14" i="7"/>
  <c r="I14" i="7" s="1"/>
  <c r="H15" i="7"/>
  <c r="I15" i="7" s="1"/>
  <c r="C10" i="7"/>
  <c r="D10" i="7" s="1"/>
  <c r="E11" i="7"/>
  <c r="B13" i="7"/>
  <c r="C14" i="7"/>
  <c r="D14" i="7" s="1"/>
  <c r="E15" i="7"/>
  <c r="B11" i="7"/>
  <c r="C12" i="7"/>
  <c r="D12" i="7" s="1"/>
  <c r="E13" i="7"/>
  <c r="B15" i="7"/>
  <c r="C16" i="7"/>
  <c r="D16" i="7" s="1"/>
  <c r="B10" i="7"/>
  <c r="E10" i="7"/>
  <c r="C11" i="7"/>
  <c r="D11" i="7" s="1"/>
  <c r="B12" i="7"/>
  <c r="E12" i="7"/>
  <c r="C13" i="7"/>
  <c r="D13" i="7" s="1"/>
  <c r="B14" i="7"/>
  <c r="E14" i="7"/>
  <c r="C15" i="7"/>
  <c r="D15" i="7" s="1"/>
  <c r="B16" i="7"/>
  <c r="D23" i="6"/>
  <c r="D16" i="8"/>
  <c r="X5" i="6"/>
  <c r="X4" i="6"/>
  <c r="S6" i="6"/>
  <c r="S9" i="6"/>
  <c r="N8" i="6"/>
  <c r="I4" i="6"/>
  <c r="I5" i="6"/>
  <c r="I5" i="7"/>
  <c r="D3" i="6"/>
  <c r="D9" i="6"/>
  <c r="X8" i="7"/>
  <c r="X9" i="7"/>
  <c r="S23" i="7"/>
  <c r="S22" i="7"/>
  <c r="S3" i="7"/>
  <c r="S9" i="7"/>
  <c r="S8" i="7"/>
  <c r="N4" i="7"/>
  <c r="D4" i="7"/>
  <c r="D3" i="7"/>
  <c r="N16" i="6"/>
  <c r="S16" i="6"/>
  <c r="D16" i="9"/>
  <c r="X16" i="9"/>
  <c r="X37" i="6"/>
  <c r="N16" i="9"/>
  <c r="D33" i="8"/>
  <c r="D9" i="7"/>
  <c r="I16" i="7"/>
  <c r="N23" i="7"/>
  <c r="C7" i="4"/>
  <c r="G7" i="4" s="1"/>
  <c r="D7" i="5" s="1"/>
  <c r="C8" i="4"/>
  <c r="G8" i="4" s="1"/>
  <c r="D8" i="5" s="1"/>
  <c r="C20" i="4"/>
  <c r="G20" i="4" s="1"/>
  <c r="L8" i="5" s="1"/>
  <c r="C26" i="4"/>
  <c r="G26" i="4" s="1"/>
  <c r="P8" i="5" s="1"/>
  <c r="W7" i="4"/>
  <c r="AA7" i="4" s="1"/>
  <c r="D27" i="5" s="1"/>
  <c r="W8" i="4"/>
  <c r="AA8" i="4" s="1"/>
  <c r="D28" i="5" s="1"/>
  <c r="W13" i="4"/>
  <c r="AA13" i="4" s="1"/>
  <c r="H27" i="5" s="1"/>
  <c r="W14" i="4"/>
  <c r="AA14" i="4" s="1"/>
  <c r="H28" i="5" s="1"/>
  <c r="W19" i="4"/>
  <c r="AA19" i="4" s="1"/>
  <c r="L27" i="5" s="1"/>
  <c r="W20" i="4"/>
  <c r="AA20" i="4" s="1"/>
  <c r="L28" i="5" s="1"/>
  <c r="W25" i="4"/>
  <c r="AA25" i="4" s="1"/>
  <c r="P27" i="5" s="1"/>
  <c r="W26" i="4"/>
  <c r="AA26" i="4" s="1"/>
  <c r="P28" i="5" s="1"/>
  <c r="R7" i="4"/>
  <c r="V7" i="4" s="1"/>
  <c r="D22" i="5" s="1"/>
  <c r="R8" i="4"/>
  <c r="V8" i="4" s="1"/>
  <c r="D23" i="5" s="1"/>
  <c r="R13" i="4"/>
  <c r="V13" i="4" s="1"/>
  <c r="H22" i="5" s="1"/>
  <c r="R14" i="4"/>
  <c r="V14" i="4" s="1"/>
  <c r="H23" i="5" s="1"/>
  <c r="R19" i="4"/>
  <c r="V19" i="4" s="1"/>
  <c r="L22" i="5" s="1"/>
  <c r="R20" i="4"/>
  <c r="V20" i="4" s="1"/>
  <c r="L23" i="5" s="1"/>
  <c r="R25" i="4"/>
  <c r="V25" i="4" s="1"/>
  <c r="P22" i="5" s="1"/>
  <c r="R26" i="4"/>
  <c r="V26" i="4" s="1"/>
  <c r="P23" i="5" s="1"/>
  <c r="M7" i="4"/>
  <c r="Q7" i="4" s="1"/>
  <c r="D17" i="5" s="1"/>
  <c r="M8" i="4"/>
  <c r="Q8" i="4" s="1"/>
  <c r="D18" i="5" s="1"/>
  <c r="M13" i="4"/>
  <c r="Q13" i="4" s="1"/>
  <c r="H17" i="5" s="1"/>
  <c r="M14" i="4"/>
  <c r="Q14" i="4" s="1"/>
  <c r="H18" i="5" s="1"/>
  <c r="M19" i="4"/>
  <c r="Q19" i="4" s="1"/>
  <c r="L17" i="5" s="1"/>
  <c r="M20" i="4"/>
  <c r="Q20" i="4" s="1"/>
  <c r="L18" i="5" s="1"/>
  <c r="M25" i="4"/>
  <c r="Q25" i="4" s="1"/>
  <c r="P17" i="5" s="1"/>
  <c r="M26" i="4"/>
  <c r="Q26" i="4" s="1"/>
  <c r="P18" i="5" s="1"/>
  <c r="H8" i="4"/>
  <c r="L8" i="4" s="1"/>
  <c r="D13" i="5" s="1"/>
  <c r="H12" i="4"/>
  <c r="L12" i="4" s="1"/>
  <c r="H11" i="5" s="1"/>
  <c r="H13" i="4"/>
  <c r="L13" i="4" s="1"/>
  <c r="H12" i="5" s="1"/>
  <c r="H14" i="4"/>
  <c r="L14" i="4" s="1"/>
  <c r="H13" i="5" s="1"/>
  <c r="H19" i="4"/>
  <c r="L19" i="4" s="1"/>
  <c r="L12" i="5" s="1"/>
  <c r="H20" i="4"/>
  <c r="L20" i="4" s="1"/>
  <c r="L13" i="5" s="1"/>
  <c r="H25" i="4"/>
  <c r="L25" i="4" s="1"/>
  <c r="P12" i="5" s="1"/>
  <c r="H26" i="4"/>
  <c r="L26" i="4" l="1"/>
  <c r="P13" i="5" s="1"/>
  <c r="I26" i="4"/>
  <c r="X26" i="4"/>
  <c r="Z26" i="4"/>
  <c r="Y26" i="4" s="1"/>
  <c r="X20" i="4"/>
  <c r="Z20" i="4"/>
  <c r="Y20" i="4" s="1"/>
  <c r="X14" i="4"/>
  <c r="Z14" i="4"/>
  <c r="Y14" i="4" s="1"/>
  <c r="X8" i="4"/>
  <c r="Z8" i="4"/>
  <c r="Y8" i="4" s="1"/>
  <c r="X25" i="4"/>
  <c r="Z25" i="4"/>
  <c r="Y25" i="4" s="1"/>
  <c r="X19" i="4"/>
  <c r="Z19" i="4"/>
  <c r="Y19" i="4" s="1"/>
  <c r="X13" i="4"/>
  <c r="Z13" i="4"/>
  <c r="Y13" i="4" s="1"/>
  <c r="X7" i="4"/>
  <c r="Z7" i="4"/>
  <c r="Y7" i="4" s="1"/>
  <c r="W3" i="4" s="1"/>
  <c r="S26" i="4"/>
  <c r="U26" i="4"/>
  <c r="T26" i="4" s="1"/>
  <c r="S20" i="4"/>
  <c r="U20" i="4"/>
  <c r="T20" i="4" s="1"/>
  <c r="S14" i="4"/>
  <c r="U14" i="4"/>
  <c r="T14" i="4" s="1"/>
  <c r="S8" i="4"/>
  <c r="U8" i="4"/>
  <c r="T8" i="4" s="1"/>
  <c r="S25" i="4"/>
  <c r="U25" i="4"/>
  <c r="T25" i="4" s="1"/>
  <c r="S19" i="4"/>
  <c r="U19" i="4"/>
  <c r="T19" i="4" s="1"/>
  <c r="S13" i="4"/>
  <c r="U13" i="4"/>
  <c r="T13" i="4" s="1"/>
  <c r="S7" i="4"/>
  <c r="U7" i="4"/>
  <c r="T7" i="4" s="1"/>
  <c r="N26" i="4"/>
  <c r="P26" i="4"/>
  <c r="O26" i="4" s="1"/>
  <c r="N20" i="4"/>
  <c r="P20" i="4"/>
  <c r="O20" i="4" s="1"/>
  <c r="N14" i="4"/>
  <c r="P14" i="4"/>
  <c r="O14" i="4" s="1"/>
  <c r="N8" i="4"/>
  <c r="P8" i="4"/>
  <c r="O8" i="4" s="1"/>
  <c r="N25" i="4"/>
  <c r="P25" i="4"/>
  <c r="O25" i="4" s="1"/>
  <c r="M21" i="4" s="1"/>
  <c r="N19" i="4"/>
  <c r="P19" i="4"/>
  <c r="O19" i="4" s="1"/>
  <c r="N13" i="4"/>
  <c r="P13" i="4"/>
  <c r="O13" i="4" s="1"/>
  <c r="N7" i="4"/>
  <c r="P7" i="4"/>
  <c r="O7" i="4" s="1"/>
  <c r="I14" i="4"/>
  <c r="K14" i="4"/>
  <c r="J14" i="4" s="1"/>
  <c r="D26" i="4"/>
  <c r="F26" i="4"/>
  <c r="E26" i="4" s="1"/>
  <c r="C21" i="4" s="1"/>
  <c r="D8" i="4"/>
  <c r="F8" i="4"/>
  <c r="E8" i="4" s="1"/>
  <c r="K26" i="4"/>
  <c r="J26" i="4" s="1"/>
  <c r="I20" i="4"/>
  <c r="K20" i="4"/>
  <c r="J20" i="4" s="1"/>
  <c r="I12" i="4"/>
  <c r="K12" i="4"/>
  <c r="J12" i="4" s="1"/>
  <c r="I25" i="4"/>
  <c r="K25" i="4"/>
  <c r="J25" i="4" s="1"/>
  <c r="I19" i="4"/>
  <c r="K19" i="4"/>
  <c r="J19" i="4" s="1"/>
  <c r="I13" i="4"/>
  <c r="K13" i="4"/>
  <c r="J13" i="4" s="1"/>
  <c r="I8" i="4"/>
  <c r="K8" i="4"/>
  <c r="J8" i="4" s="1"/>
  <c r="H3" i="4" s="1"/>
  <c r="D20" i="4"/>
  <c r="F20" i="4"/>
  <c r="E20" i="4" s="1"/>
  <c r="C15" i="4" s="1"/>
  <c r="D7" i="4"/>
  <c r="F7" i="4"/>
  <c r="E7" i="4" s="1"/>
  <c r="D5" i="4"/>
  <c r="M15" i="4" l="1"/>
  <c r="I18" i="5" s="1"/>
  <c r="W15" i="4"/>
  <c r="I28" i="5" s="1"/>
  <c r="W21" i="4"/>
  <c r="M28" i="5" s="1"/>
  <c r="C3" i="4"/>
  <c r="A8" i="5" s="1"/>
  <c r="R21" i="4"/>
  <c r="M23" i="5" s="1"/>
  <c r="M9" i="4"/>
  <c r="E18" i="5" s="1"/>
  <c r="W9" i="4"/>
  <c r="E28" i="5" s="1"/>
  <c r="H15" i="4"/>
  <c r="I13" i="5" s="1"/>
  <c r="M3" i="4"/>
  <c r="A18" i="5" s="1"/>
  <c r="R3" i="4"/>
  <c r="A23" i="5" s="1"/>
  <c r="R15" i="4"/>
  <c r="I23" i="5" s="1"/>
  <c r="H21" i="4"/>
  <c r="M13" i="5" s="1"/>
  <c r="H9" i="4"/>
  <c r="E13" i="5" s="1"/>
  <c r="R9" i="4"/>
  <c r="E23" i="5" s="1"/>
  <c r="A28" i="5"/>
  <c r="A13" i="5"/>
  <c r="M18" i="5"/>
  <c r="E8" i="5" l="1"/>
  <c r="I8" i="5" l="1"/>
  <c r="B21" i="4" l="1"/>
  <c r="M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cuisine</author>
  </authors>
  <commentList>
    <comment ref="J1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cuisine: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<sst xmlns="http://schemas.openxmlformats.org/spreadsheetml/2006/main" count="2765" uniqueCount="596">
  <si>
    <t>Nom</t>
  </si>
  <si>
    <t>Type</t>
  </si>
  <si>
    <t>Caractéristique</t>
  </si>
  <si>
    <t>Entrée</t>
  </si>
  <si>
    <t>Plat</t>
  </si>
  <si>
    <t>pomme de terre</t>
  </si>
  <si>
    <t>Accompagnement</t>
  </si>
  <si>
    <t>Féculent</t>
  </si>
  <si>
    <t>laitage</t>
  </si>
  <si>
    <t>Végétatien</t>
  </si>
  <si>
    <t>Non</t>
  </si>
  <si>
    <t>oui</t>
  </si>
  <si>
    <t>Crêpe au fromage</t>
  </si>
  <si>
    <t>entrée</t>
  </si>
  <si>
    <t>choux fleurs</t>
  </si>
  <si>
    <t>Dessert</t>
  </si>
  <si>
    <t>Poire</t>
  </si>
  <si>
    <t>Clémentines</t>
  </si>
  <si>
    <t>Mixte</t>
  </si>
  <si>
    <t>Légume</t>
  </si>
  <si>
    <t>Fruit</t>
  </si>
  <si>
    <t>Mardi</t>
  </si>
  <si>
    <t>Mercredi</t>
  </si>
  <si>
    <t>Jeudi</t>
  </si>
  <si>
    <t>Vendredi</t>
  </si>
  <si>
    <t>Laitage</t>
  </si>
  <si>
    <t>Lundi</t>
  </si>
  <si>
    <t>Colonne1</t>
  </si>
  <si>
    <t>Colonne2</t>
  </si>
  <si>
    <t>Végétarien</t>
  </si>
  <si>
    <t>Blé</t>
  </si>
  <si>
    <t>Brie</t>
  </si>
  <si>
    <t>Pomme</t>
  </si>
  <si>
    <t>Compote</t>
  </si>
  <si>
    <t>Frites</t>
  </si>
  <si>
    <t>neutre</t>
  </si>
  <si>
    <t>--</t>
  </si>
  <si>
    <t>pomme</t>
  </si>
  <si>
    <t>Maison de l'Enfance</t>
  </si>
  <si>
    <t>Menu</t>
  </si>
  <si>
    <t>Aliment 1</t>
  </si>
  <si>
    <t>Aliment 2</t>
  </si>
  <si>
    <t>Qte A1</t>
  </si>
  <si>
    <t>Qte A2</t>
  </si>
  <si>
    <t>Aliment 3</t>
  </si>
  <si>
    <t>Qte A3</t>
  </si>
  <si>
    <t>Aliment 4</t>
  </si>
  <si>
    <t>Qte A4</t>
  </si>
  <si>
    <t>Aliment 5</t>
  </si>
  <si>
    <t>Qte A5</t>
  </si>
  <si>
    <t>Aliment 6</t>
  </si>
  <si>
    <t>Qte A6</t>
  </si>
  <si>
    <t>Aliment 7</t>
  </si>
  <si>
    <t>blé</t>
  </si>
  <si>
    <t>brie</t>
  </si>
  <si>
    <t>compote</t>
  </si>
  <si>
    <t>poire</t>
  </si>
  <si>
    <t>carotte</t>
  </si>
  <si>
    <t>clémnetine</t>
  </si>
  <si>
    <t>Unite A1</t>
  </si>
  <si>
    <t>g</t>
  </si>
  <si>
    <t>Unite A7</t>
  </si>
  <si>
    <t>Unite A6</t>
  </si>
  <si>
    <t>Unite A5</t>
  </si>
  <si>
    <t>Unite A4</t>
  </si>
  <si>
    <t>Unite A3</t>
  </si>
  <si>
    <t>Unite A2</t>
  </si>
  <si>
    <t>cl</t>
  </si>
  <si>
    <t>lundi</t>
  </si>
  <si>
    <t>nbre enfant</t>
  </si>
  <si>
    <t>plat</t>
  </si>
  <si>
    <t>aliment</t>
  </si>
  <si>
    <t>qte-enfant</t>
  </si>
  <si>
    <t>qte totale</t>
  </si>
  <si>
    <t>Légende :</t>
  </si>
  <si>
    <t>B</t>
  </si>
  <si>
    <t>Bio</t>
  </si>
  <si>
    <t>Local</t>
  </si>
  <si>
    <t>L</t>
  </si>
  <si>
    <t>Qte A7</t>
  </si>
  <si>
    <t>oignons</t>
  </si>
  <si>
    <t>betterave</t>
  </si>
  <si>
    <t>crêpe</t>
  </si>
  <si>
    <t>bœuf (sauté)</t>
  </si>
  <si>
    <t>ail</t>
  </si>
  <si>
    <t>vin rouge</t>
  </si>
  <si>
    <t>paprika</t>
  </si>
  <si>
    <t>pm</t>
  </si>
  <si>
    <t>creme fraiche</t>
  </si>
  <si>
    <t>l</t>
  </si>
  <si>
    <t>huile</t>
  </si>
  <si>
    <t>Salade verte aux croutons</t>
  </si>
  <si>
    <t xml:space="preserve">Salade verte </t>
  </si>
  <si>
    <t>concombre</t>
  </si>
  <si>
    <t>haricot vert</t>
  </si>
  <si>
    <t>Friand</t>
  </si>
  <si>
    <t>Salade de tomates</t>
  </si>
  <si>
    <t>Choux fleurs</t>
  </si>
  <si>
    <t>Concombre</t>
  </si>
  <si>
    <t>Crudité</t>
  </si>
  <si>
    <t>salade verte</t>
  </si>
  <si>
    <t>surimi</t>
  </si>
  <si>
    <t>croûtons</t>
  </si>
  <si>
    <t>échalotte</t>
  </si>
  <si>
    <t>friand</t>
  </si>
  <si>
    <t>tomates</t>
  </si>
  <si>
    <t>pâté Basque</t>
  </si>
  <si>
    <t>pâté de campagne</t>
  </si>
  <si>
    <t>herbes arômatiques</t>
  </si>
  <si>
    <t>accompagnement</t>
  </si>
  <si>
    <t>Sauté de dinde</t>
  </si>
  <si>
    <t>Chipolatas</t>
  </si>
  <si>
    <t>Steack haché</t>
  </si>
  <si>
    <t>Cordon bleu</t>
  </si>
  <si>
    <t>dinde</t>
  </si>
  <si>
    <t>pdterre</t>
  </si>
  <si>
    <t>haché</t>
  </si>
  <si>
    <t>carottes</t>
  </si>
  <si>
    <t>vin blanc</t>
  </si>
  <si>
    <t>crème fraîche</t>
  </si>
  <si>
    <t>paupiettes de veau</t>
  </si>
  <si>
    <t>chipolatas</t>
  </si>
  <si>
    <t>steack haché</t>
  </si>
  <si>
    <t>cordon bleu</t>
  </si>
  <si>
    <t>œufs</t>
  </si>
  <si>
    <t>persil</t>
  </si>
  <si>
    <t>beurre</t>
  </si>
  <si>
    <t>pâte</t>
  </si>
  <si>
    <t>Paupiette de veau</t>
  </si>
  <si>
    <t>Piperade</t>
  </si>
  <si>
    <t>Riz créole</t>
  </si>
  <si>
    <t>riz</t>
  </si>
  <si>
    <t>camenbert</t>
  </si>
  <si>
    <t>dessert</t>
  </si>
  <si>
    <t>liègois</t>
  </si>
  <si>
    <t>Fromage</t>
  </si>
  <si>
    <t>Carottes braisées</t>
  </si>
  <si>
    <t>Carottes</t>
  </si>
  <si>
    <t>poivrons</t>
  </si>
  <si>
    <t>herbes de provence</t>
  </si>
  <si>
    <t>poitrine fumée</t>
  </si>
  <si>
    <t xml:space="preserve">échalotes </t>
  </si>
  <si>
    <t>crème fraiche</t>
  </si>
  <si>
    <t>parmesan</t>
  </si>
  <si>
    <t>Prune</t>
  </si>
  <si>
    <t>Emmental</t>
  </si>
  <si>
    <t>Rapé</t>
  </si>
  <si>
    <t>Yaourt aux fruits</t>
  </si>
  <si>
    <t>yaourt aux fruits</t>
  </si>
  <si>
    <t>unité</t>
  </si>
  <si>
    <t>Sablé</t>
  </si>
  <si>
    <t>Glace (batonnets)</t>
  </si>
  <si>
    <t>glace</t>
  </si>
  <si>
    <t>Lentilles</t>
  </si>
  <si>
    <t>NON</t>
  </si>
  <si>
    <t>lentille</t>
  </si>
  <si>
    <t xml:space="preserve">Crémeux de cœur de colin </t>
  </si>
  <si>
    <t>Cœur de colin</t>
  </si>
  <si>
    <t>basilic</t>
  </si>
  <si>
    <t>Fromage blanc</t>
  </si>
  <si>
    <t>fromage blanc</t>
  </si>
  <si>
    <t xml:space="preserve">sucre en poudre </t>
  </si>
  <si>
    <t>Compote de fraises</t>
  </si>
  <si>
    <t>Cuidité</t>
  </si>
  <si>
    <t>Madeleine</t>
  </si>
  <si>
    <t>madeleine</t>
  </si>
  <si>
    <t>Vache qui rit</t>
  </si>
  <si>
    <t xml:space="preserve"> vache qui rit</t>
  </si>
  <si>
    <t>portion</t>
  </si>
  <si>
    <t>abricot</t>
  </si>
  <si>
    <t>Pâtes au surimi</t>
  </si>
  <si>
    <t>Pâtes à la carbonara</t>
  </si>
  <si>
    <t>Yaourt nature sucré</t>
  </si>
  <si>
    <t>Hachis parmentier</t>
  </si>
  <si>
    <t>pâtes</t>
  </si>
  <si>
    <t>Protéine</t>
  </si>
  <si>
    <t>sardine</t>
  </si>
  <si>
    <t>vinaigrette</t>
  </si>
  <si>
    <t>boulette</t>
  </si>
  <si>
    <t>Courgettes tomatées</t>
  </si>
  <si>
    <t>Velouté aux fruits panachés</t>
  </si>
  <si>
    <t>Salade de riz aux sardines</t>
  </si>
  <si>
    <t>cocombre</t>
  </si>
  <si>
    <t>Betteraves</t>
  </si>
  <si>
    <t>Ratatouille</t>
  </si>
  <si>
    <t>Lait</t>
  </si>
  <si>
    <t>velouté (yaourt)</t>
  </si>
  <si>
    <t>courgettes</t>
  </si>
  <si>
    <t>semoule</t>
  </si>
  <si>
    <t>sucre vanillé</t>
  </si>
  <si>
    <t>Pizza aux fromages</t>
  </si>
  <si>
    <t>Melon</t>
  </si>
  <si>
    <t>causette</t>
  </si>
  <si>
    <t>chèvre</t>
  </si>
  <si>
    <t>origan</t>
  </si>
  <si>
    <t>Tortis</t>
  </si>
  <si>
    <t>tortis</t>
  </si>
  <si>
    <t>Beurre</t>
  </si>
  <si>
    <t>Flanby</t>
  </si>
  <si>
    <t>Riz pilaf</t>
  </si>
  <si>
    <t>Riz</t>
  </si>
  <si>
    <t>Oignons</t>
  </si>
  <si>
    <t>Tomme blanche</t>
  </si>
  <si>
    <t>Pêche</t>
  </si>
  <si>
    <t>pêche</t>
  </si>
  <si>
    <t xml:space="preserve">Fruit frais </t>
  </si>
  <si>
    <t>Raisin</t>
  </si>
  <si>
    <t>Cocktail de fruits</t>
  </si>
  <si>
    <t>Cocktail</t>
  </si>
  <si>
    <t>Cantadou</t>
  </si>
  <si>
    <t>cantadou</t>
  </si>
  <si>
    <t xml:space="preserve">Fromage </t>
  </si>
  <si>
    <t>Poulet rôti</t>
  </si>
  <si>
    <t>non</t>
  </si>
  <si>
    <t>poulet</t>
  </si>
  <si>
    <t>lait</t>
  </si>
  <si>
    <t>Pastèque</t>
  </si>
  <si>
    <t>Pasteque</t>
  </si>
  <si>
    <t>Rôti de porc</t>
  </si>
  <si>
    <t>rôti de porc</t>
  </si>
  <si>
    <t>Gratin dauphinois</t>
  </si>
  <si>
    <t>unite</t>
  </si>
  <si>
    <t>emmental</t>
  </si>
  <si>
    <t>Pâtes à la bolognaise</t>
  </si>
  <si>
    <t>égrené de bœuf</t>
  </si>
  <si>
    <t>Salade composeé</t>
  </si>
  <si>
    <t>Nuggets de poulets</t>
  </si>
  <si>
    <t>Escalope de volaille</t>
  </si>
  <si>
    <t>nuggets</t>
  </si>
  <si>
    <t>escalope de volaille</t>
  </si>
  <si>
    <t>Semoule au lait</t>
  </si>
  <si>
    <t xml:space="preserve">Rôti de bœuf </t>
  </si>
  <si>
    <t>rôti de bœuf</t>
  </si>
  <si>
    <t>Carottes au jus</t>
  </si>
  <si>
    <t>Pané de colin</t>
  </si>
  <si>
    <t>colin portion</t>
  </si>
  <si>
    <t>Saucisson</t>
  </si>
  <si>
    <t>saucisson</t>
  </si>
  <si>
    <t>Œuf dur portugaise</t>
  </si>
  <si>
    <t xml:space="preserve">œuf </t>
  </si>
  <si>
    <t>échalote</t>
  </si>
  <si>
    <t>Thyn</t>
  </si>
  <si>
    <t>Persil</t>
  </si>
  <si>
    <t>OUI</t>
  </si>
  <si>
    <t>ml</t>
  </si>
  <si>
    <t>farine</t>
  </si>
  <si>
    <t>Rôti de dindonneau</t>
  </si>
  <si>
    <t>dindonneau</t>
  </si>
  <si>
    <t>Haricots verts</t>
  </si>
  <si>
    <t xml:space="preserve">Duo de haricots </t>
  </si>
  <si>
    <t>haricot beurre</t>
  </si>
  <si>
    <t xml:space="preserve">Sauté de veau </t>
  </si>
  <si>
    <t>Chanteneige</t>
  </si>
  <si>
    <t>Edam</t>
  </si>
  <si>
    <t>Mélange de légumes</t>
  </si>
  <si>
    <t xml:space="preserve">brocolis  </t>
  </si>
  <si>
    <t>champignons</t>
  </si>
  <si>
    <t>navet</t>
  </si>
  <si>
    <t>Fromage blanc aux fruits rouge</t>
  </si>
  <si>
    <t>Coulis de fruits rouge</t>
  </si>
  <si>
    <t>macédoine</t>
  </si>
  <si>
    <t>mayonnaise</t>
  </si>
  <si>
    <t>Gateau basque</t>
  </si>
  <si>
    <t>gateau</t>
  </si>
  <si>
    <t>Sauté de porc</t>
  </si>
  <si>
    <t>porc</t>
  </si>
  <si>
    <t>Cabillaud à la Luzienne</t>
  </si>
  <si>
    <t>cabillaud</t>
  </si>
  <si>
    <t>céréales</t>
  </si>
  <si>
    <t>Raviolis</t>
  </si>
  <si>
    <t>raviolis</t>
  </si>
  <si>
    <t>Banane</t>
  </si>
  <si>
    <t>Pommes de terre</t>
  </si>
  <si>
    <t>thon</t>
  </si>
  <si>
    <t>kiwi</t>
  </si>
  <si>
    <t>emmental rapées</t>
  </si>
  <si>
    <t>mais</t>
  </si>
  <si>
    <t>echalote</t>
  </si>
  <si>
    <t>Rillette de canard</t>
  </si>
  <si>
    <t>rillette de canard</t>
  </si>
  <si>
    <t>lieu</t>
  </si>
  <si>
    <t>Petits suisses</t>
  </si>
  <si>
    <t>petit suisse</t>
  </si>
  <si>
    <t>unités</t>
  </si>
  <si>
    <t>œuf</t>
  </si>
  <si>
    <t>yaourt nature</t>
  </si>
  <si>
    <t>sucre</t>
  </si>
  <si>
    <t>levure</t>
  </si>
  <si>
    <t>coquillettes</t>
  </si>
  <si>
    <t>Râpé</t>
  </si>
  <si>
    <t>mozzarella</t>
  </si>
  <si>
    <t xml:space="preserve">Saucisse </t>
  </si>
  <si>
    <t>saucisse</t>
  </si>
  <si>
    <t>Potage de légumes</t>
  </si>
  <si>
    <t>poireaux</t>
  </si>
  <si>
    <t>navets</t>
  </si>
  <si>
    <t>chou</t>
  </si>
  <si>
    <t>p de terre</t>
  </si>
  <si>
    <t>veau</t>
  </si>
  <si>
    <t>donnut</t>
  </si>
  <si>
    <t>Donnut</t>
  </si>
  <si>
    <t>Pomme de terre échalote</t>
  </si>
  <si>
    <t>P de terre</t>
  </si>
  <si>
    <t>Tarte aux poireaux</t>
  </si>
  <si>
    <t>Poireau</t>
  </si>
  <si>
    <t>yaourt nat sucre</t>
  </si>
  <si>
    <t>oignons10</t>
  </si>
  <si>
    <t xml:space="preserve">creme fraiche10 </t>
  </si>
  <si>
    <t>fond de tarte0,8</t>
  </si>
  <si>
    <t>Purée de courge</t>
  </si>
  <si>
    <t>courge</t>
  </si>
  <si>
    <t xml:space="preserve"> </t>
  </si>
  <si>
    <t>mimolette</t>
  </si>
  <si>
    <t>Clémentine</t>
  </si>
  <si>
    <t>petit pois</t>
  </si>
  <si>
    <t>lardons</t>
  </si>
  <si>
    <t xml:space="preserve">         FERIE</t>
  </si>
  <si>
    <t>haricot blanc</t>
  </si>
  <si>
    <t>Fond de pates</t>
  </si>
  <si>
    <t>pommes</t>
  </si>
  <si>
    <t>vanille</t>
  </si>
  <si>
    <t>Œuf mayonnaise</t>
  </si>
  <si>
    <t>pates</t>
  </si>
  <si>
    <t>rapé</t>
  </si>
  <si>
    <t>courgette</t>
  </si>
  <si>
    <t>saucisses</t>
  </si>
  <si>
    <t>u</t>
  </si>
  <si>
    <t>dés de tomates</t>
  </si>
  <si>
    <t>Rougail de saucisses</t>
  </si>
  <si>
    <t>wings</t>
  </si>
  <si>
    <t>filet de poisson</t>
  </si>
  <si>
    <t>crevette</t>
  </si>
  <si>
    <t>jaune d œuf</t>
  </si>
  <si>
    <t>Vermicelle</t>
  </si>
  <si>
    <t>vermicelle</t>
  </si>
  <si>
    <t>bouillon de pot au feupm</t>
  </si>
  <si>
    <t>Barre bretonne</t>
  </si>
  <si>
    <t>barre</t>
  </si>
  <si>
    <t>cantal</t>
  </si>
  <si>
    <t>créme fraiche</t>
  </si>
  <si>
    <t>Sardines</t>
  </si>
  <si>
    <t>sardines</t>
  </si>
  <si>
    <t>citron</t>
  </si>
  <si>
    <t>Pizza aux légumes</t>
  </si>
  <si>
    <t>Salade coleslaw</t>
  </si>
  <si>
    <t xml:space="preserve">choux </t>
  </si>
  <si>
    <t xml:space="preserve"> citrouille</t>
  </si>
  <si>
    <t xml:space="preserve">carottes                                                                </t>
  </si>
  <si>
    <t>laitage +mixte</t>
  </si>
  <si>
    <t>toast</t>
  </si>
  <si>
    <t>chou fleur</t>
  </si>
  <si>
    <t>Mimolette</t>
  </si>
  <si>
    <t>Gluten</t>
  </si>
  <si>
    <t>Sésame</t>
  </si>
  <si>
    <t>Fruits à coque</t>
  </si>
  <si>
    <t>Crustacés</t>
  </si>
  <si>
    <t>Poisson</t>
  </si>
  <si>
    <t>Moutarde</t>
  </si>
  <si>
    <t>Celeri</t>
  </si>
  <si>
    <t>Arachide</t>
  </si>
  <si>
    <t>Soja</t>
  </si>
  <si>
    <t>Mollusques</t>
  </si>
  <si>
    <t>Lupin</t>
  </si>
  <si>
    <t>sulfites</t>
  </si>
  <si>
    <t>Gluten G</t>
  </si>
  <si>
    <t>Sésame S</t>
  </si>
  <si>
    <t>Fruits à coque FC</t>
  </si>
  <si>
    <t>Crustacés Cr</t>
  </si>
  <si>
    <t>œuf O</t>
  </si>
  <si>
    <t>Poisson P</t>
  </si>
  <si>
    <t>Moutarde M</t>
  </si>
  <si>
    <t>Lait La</t>
  </si>
  <si>
    <t>Celeri Ce</t>
  </si>
  <si>
    <t>Arachide A</t>
  </si>
  <si>
    <t>Soja Sj</t>
  </si>
  <si>
    <t>Mollusques Ml</t>
  </si>
  <si>
    <t>Lupin Lu</t>
  </si>
  <si>
    <t>sulfites Su</t>
  </si>
  <si>
    <t>G</t>
  </si>
  <si>
    <t>S</t>
  </si>
  <si>
    <t>Cr</t>
  </si>
  <si>
    <t>P</t>
  </si>
  <si>
    <t>A</t>
  </si>
  <si>
    <t>Ce</t>
  </si>
  <si>
    <t>FC</t>
  </si>
  <si>
    <t>La</t>
  </si>
  <si>
    <t>Lu</t>
  </si>
  <si>
    <t>M</t>
  </si>
  <si>
    <t>Ml</t>
  </si>
  <si>
    <t>O</t>
  </si>
  <si>
    <t>Sj</t>
  </si>
  <si>
    <t>Su</t>
  </si>
  <si>
    <t>Allergènes</t>
  </si>
  <si>
    <t xml:space="preserve">La </t>
  </si>
  <si>
    <t>Riz au surimi</t>
  </si>
  <si>
    <t>flanby</t>
  </si>
  <si>
    <t>orange</t>
  </si>
  <si>
    <t xml:space="preserve">Croque monsieur </t>
  </si>
  <si>
    <t xml:space="preserve">pain de mie </t>
  </si>
  <si>
    <t>tranches</t>
  </si>
  <si>
    <t>janbon blanc</t>
  </si>
  <si>
    <t>tranche</t>
  </si>
  <si>
    <t>Cassoulet</t>
  </si>
  <si>
    <t>haricots blanc</t>
  </si>
  <si>
    <t xml:space="preserve">piment                            </t>
  </si>
  <si>
    <t>Pates à la parisienne</t>
  </si>
  <si>
    <t xml:space="preserve">pates </t>
  </si>
  <si>
    <t>longe echine</t>
  </si>
  <si>
    <t>Omelette forestière</t>
  </si>
  <si>
    <t>chou rouge</t>
  </si>
  <si>
    <t>champignons de Paris</t>
  </si>
  <si>
    <t>spaghetti</t>
  </si>
  <si>
    <t>lentilles corail</t>
  </si>
  <si>
    <t>Quiche jambon fromage</t>
  </si>
  <si>
    <t>jambon</t>
  </si>
  <si>
    <t>fromage</t>
  </si>
  <si>
    <t>Thon basque</t>
  </si>
  <si>
    <t>Beignet au chocolat</t>
  </si>
  <si>
    <t>Feculent</t>
  </si>
  <si>
    <t>Janbon blan</t>
  </si>
  <si>
    <t>PAELLA</t>
  </si>
  <si>
    <t>Poulet</t>
  </si>
  <si>
    <t>cocktail fruit de mer</t>
  </si>
  <si>
    <t>moules</t>
  </si>
  <si>
    <t>CR</t>
  </si>
  <si>
    <t>ML</t>
  </si>
  <si>
    <t>pomme nosette</t>
  </si>
  <si>
    <t>Saucisse de veau</t>
  </si>
  <si>
    <t>Gratin Dubarry œuf moutarde</t>
  </si>
  <si>
    <t>moutarde</t>
  </si>
  <si>
    <t>yourt</t>
  </si>
  <si>
    <t>la</t>
  </si>
  <si>
    <t>cpoquillette</t>
  </si>
  <si>
    <t>Epinards Béchamel</t>
  </si>
  <si>
    <t>epinard</t>
  </si>
  <si>
    <t>Calamar</t>
  </si>
  <si>
    <t>calamar</t>
  </si>
  <si>
    <t xml:space="preserve">Citron </t>
  </si>
  <si>
    <t>PONT  DE  L'</t>
  </si>
  <si>
    <t>Ascension</t>
  </si>
  <si>
    <t>Janbon blanc</t>
  </si>
  <si>
    <t>cuité</t>
  </si>
  <si>
    <t>compte à boire</t>
  </si>
  <si>
    <t>L.PENTECÔTE</t>
  </si>
  <si>
    <t>Salade de riz</t>
  </si>
  <si>
    <t>Pastis landais</t>
  </si>
  <si>
    <t>Pastis</t>
  </si>
  <si>
    <t>Yaourt fermier</t>
  </si>
  <si>
    <t>yaourt</t>
  </si>
  <si>
    <t>Riz napolitain</t>
  </si>
  <si>
    <t>Tomates</t>
  </si>
  <si>
    <t>Ail</t>
  </si>
  <si>
    <t>Taboulé</t>
  </si>
  <si>
    <t>menthe</t>
  </si>
  <si>
    <t>Salade de lentilles</t>
  </si>
  <si>
    <t>Citron</t>
  </si>
  <si>
    <t>Coriandre</t>
  </si>
  <si>
    <t>Fricassé de veau</t>
  </si>
  <si>
    <t>fond de tarte</t>
  </si>
  <si>
    <t>chorizo</t>
  </si>
  <si>
    <t>champignos</t>
  </si>
  <si>
    <t>Gratin de courgettes</t>
  </si>
  <si>
    <t>Eclair au chocolat</t>
  </si>
  <si>
    <t>Eclair</t>
  </si>
  <si>
    <t>Axoa de veau</t>
  </si>
  <si>
    <t>Carottes aux oignons</t>
  </si>
  <si>
    <t>Coquillettes</t>
  </si>
  <si>
    <t>Haricots blancs</t>
  </si>
  <si>
    <t xml:space="preserve">Mélanges de céréales </t>
  </si>
  <si>
    <t>Poêlée de légumes</t>
  </si>
  <si>
    <t>Pommes de terre rissolées</t>
  </si>
  <si>
    <t xml:space="preserve">Coquillettes  au beurre </t>
  </si>
  <si>
    <t>Pommes noisette</t>
  </si>
  <si>
    <t>Chips</t>
  </si>
  <si>
    <t>cheddar</t>
  </si>
  <si>
    <t>salade</t>
  </si>
  <si>
    <t>pain hanburger</t>
  </si>
  <si>
    <t>sauce +ketchup</t>
  </si>
  <si>
    <t>Hamburger</t>
  </si>
  <si>
    <t>Sauté de veau</t>
  </si>
  <si>
    <t>Pâté de campagne</t>
  </si>
  <si>
    <t>Pâté Basque</t>
  </si>
  <si>
    <t>Pilons de poulet</t>
  </si>
  <si>
    <t>Abricots</t>
  </si>
  <si>
    <t>Gâteau au yaourt</t>
  </si>
  <si>
    <t>Fricassé de porc</t>
  </si>
  <si>
    <t>Porc</t>
  </si>
  <si>
    <t>Risotto</t>
  </si>
  <si>
    <t>Camembert</t>
  </si>
  <si>
    <t>Nectarine</t>
  </si>
  <si>
    <t>Carottes râpées</t>
  </si>
  <si>
    <t>Chou-fleur vinaigrette</t>
  </si>
  <si>
    <t>Fromage blanc aux fruits rouges</t>
  </si>
  <si>
    <t>Cornet de glace</t>
  </si>
  <si>
    <t>cornet</t>
  </si>
  <si>
    <t>Parisienne de veau</t>
  </si>
  <si>
    <t>Veau</t>
  </si>
  <si>
    <t>JAMBON BLANC</t>
  </si>
  <si>
    <t>Pont du 14 juillet</t>
  </si>
  <si>
    <t>RIZ GAXUXA</t>
  </si>
  <si>
    <t>concassé de tomates</t>
  </si>
  <si>
    <t>Proteine</t>
  </si>
  <si>
    <t>Egrené</t>
  </si>
  <si>
    <t>Lasagnes</t>
  </si>
  <si>
    <t>litre</t>
  </si>
  <si>
    <t>Farine</t>
  </si>
  <si>
    <t>Sandwich au saucisson</t>
  </si>
  <si>
    <t>Sandwich pâté</t>
  </si>
  <si>
    <t>Pâté</t>
  </si>
  <si>
    <t>Beignets de calamar</t>
  </si>
  <si>
    <t>Boulette d'agneau</t>
  </si>
  <si>
    <t>Boulette de bœuf</t>
  </si>
  <si>
    <t>Gratin de pâtes</t>
  </si>
  <si>
    <t>Gratin de pâtes aux petits légumes</t>
  </si>
  <si>
    <t xml:space="preserve">Gratin de poisson  </t>
  </si>
  <si>
    <t>Omelette pommes de terre</t>
  </si>
  <si>
    <t>Préparation Taboulé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</si>
  <si>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</si>
  <si>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Haricots verts échalote</t>
  </si>
  <si>
    <t>Macédoine mayonnaise</t>
  </si>
  <si>
    <t>Salade de  P de terre au thon</t>
  </si>
  <si>
    <t>Steack haché de veau</t>
  </si>
  <si>
    <t>beignets de calamar</t>
  </si>
  <si>
    <t>Brocoli</t>
  </si>
  <si>
    <t>Velouté de citrouille</t>
  </si>
  <si>
    <t>Chou rouge</t>
  </si>
  <si>
    <t>Poulet basquaise</t>
  </si>
  <si>
    <t xml:space="preserve">Tartiflette végétarienne </t>
  </si>
  <si>
    <t>Wings de poulet</t>
  </si>
  <si>
    <t xml:space="preserve">Escalope de porc </t>
  </si>
  <si>
    <t>Bolognaise de lentilles</t>
  </si>
  <si>
    <t>Sandwich au jambon</t>
  </si>
  <si>
    <t>Spaghettis de courgettes</t>
  </si>
  <si>
    <t>Gratin de purée Dubarry</t>
  </si>
  <si>
    <t>Gratin de chou-fleur</t>
  </si>
  <si>
    <t>Petits-pois</t>
  </si>
  <si>
    <t xml:space="preserve">Crème anglaise </t>
  </si>
  <si>
    <t>Liégois caramel</t>
  </si>
  <si>
    <t>Yaourt à boire</t>
  </si>
  <si>
    <t>Liégois vanille</t>
  </si>
  <si>
    <t>Compote à boire</t>
  </si>
  <si>
    <t>Kiwi</t>
  </si>
  <si>
    <t>Tarte aux pommes</t>
  </si>
  <si>
    <t xml:space="preserve">Tarte Bourdalou </t>
  </si>
  <si>
    <t>Orange</t>
  </si>
  <si>
    <t>Filet de lieu Crécy</t>
  </si>
  <si>
    <t>Samedi</t>
  </si>
  <si>
    <t>Ebly</t>
  </si>
  <si>
    <t>Curry Japonnais</t>
  </si>
  <si>
    <t>poulets</t>
  </si>
  <si>
    <t>petits pois</t>
  </si>
  <si>
    <t>curry</t>
  </si>
  <si>
    <t xml:space="preserve">                                                                        </t>
  </si>
  <si>
    <t>Merlan frit</t>
  </si>
  <si>
    <t>merlan</t>
  </si>
  <si>
    <t>Riz au lait</t>
  </si>
  <si>
    <t>vaille</t>
  </si>
  <si>
    <t>TOUSSAINT</t>
  </si>
  <si>
    <t>Haricots beurre</t>
  </si>
  <si>
    <t>FERIE</t>
  </si>
  <si>
    <t>crème fermière</t>
  </si>
  <si>
    <t>creme</t>
  </si>
  <si>
    <t>7 nov.</t>
  </si>
  <si>
    <t>8 nov.</t>
  </si>
  <si>
    <t>9 nov.</t>
  </si>
  <si>
    <t>10 nov.</t>
  </si>
  <si>
    <t>11 nov.</t>
  </si>
  <si>
    <t>14 nov.</t>
  </si>
  <si>
    <t>15 nov.</t>
  </si>
  <si>
    <t>16 nov.</t>
  </si>
  <si>
    <t>17 nov.</t>
  </si>
  <si>
    <t>18 nov.</t>
  </si>
  <si>
    <t xml:space="preserve">Purée </t>
  </si>
  <si>
    <t>citrouille</t>
  </si>
  <si>
    <t>Moules</t>
  </si>
  <si>
    <t>p</t>
  </si>
  <si>
    <t xml:space="preserve">Salade verte fromage </t>
  </si>
  <si>
    <t>Semaine 47</t>
  </si>
  <si>
    <t>Semaine 48</t>
  </si>
  <si>
    <t>SEMAINE 49</t>
  </si>
  <si>
    <t>brandade</t>
  </si>
  <si>
    <t xml:space="preserve">POISSON </t>
  </si>
  <si>
    <t xml:space="preserve"> AIL</t>
  </si>
  <si>
    <t>Pomme de terre</t>
  </si>
  <si>
    <t>Semaine 50</t>
  </si>
  <si>
    <t>Du lundi 12 déc.</t>
  </si>
  <si>
    <t>au vendredi 16 déc.</t>
  </si>
  <si>
    <t>Du lundi 5 déc.</t>
  </si>
  <si>
    <t>au vendredi 9 déc.</t>
  </si>
  <si>
    <t>Du lundi  21 nov.</t>
  </si>
  <si>
    <t>au vendredi 25 nov.</t>
  </si>
  <si>
    <t>Du lundi 28 nov.</t>
  </si>
  <si>
    <t>au vendredi 2 déc.</t>
  </si>
  <si>
    <t>Sauté de bœuf</t>
  </si>
  <si>
    <t>LB</t>
  </si>
  <si>
    <t>Semoule couscous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</si>
</sst>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28"/>
      <color theme="1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 applyProtection="1"/>
    <xf numFmtId="0" fontId="1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1" fillId="0" borderId="7" xfId="0" applyFont="1" applyBorder="1" applyProtection="1"/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16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8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1" fillId="0" borderId="20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0" fillId="3" borderId="9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10" fillId="4" borderId="9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10" fillId="4" borderId="11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center" vertical="top"/>
    </xf>
    <xf numFmtId="0" fontId="10" fillId="4" borderId="12" xfId="0" applyFont="1" applyFill="1" applyBorder="1" applyAlignment="1" applyProtection="1">
      <alignment horizontal="center" vertical="top"/>
      <protection locked="0"/>
    </xf>
    <xf numFmtId="0" fontId="10" fillId="5" borderId="9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>
      <alignment horizontal="center" vertical="top"/>
    </xf>
    <xf numFmtId="0" fontId="10" fillId="5" borderId="0" xfId="0" applyFont="1" applyFill="1" applyBorder="1" applyAlignment="1">
      <alignment horizontal="center" vertical="top"/>
    </xf>
    <xf numFmtId="0" fontId="10" fillId="5" borderId="12" xfId="0" applyFont="1" applyFill="1" applyBorder="1" applyAlignment="1" applyProtection="1">
      <alignment horizontal="center" vertical="top"/>
      <protection locked="0"/>
    </xf>
    <xf numFmtId="0" fontId="10" fillId="6" borderId="9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2" xfId="0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 applyProtection="1">
      <alignment horizontal="center"/>
      <protection locked="0"/>
    </xf>
    <xf numFmtId="0" fontId="10" fillId="6" borderId="11" xfId="0" applyFont="1" applyFill="1" applyBorder="1" applyAlignment="1">
      <alignment horizontal="center" vertical="top"/>
    </xf>
    <xf numFmtId="0" fontId="10" fillId="6" borderId="0" xfId="0" applyFont="1" applyFill="1" applyBorder="1" applyAlignment="1">
      <alignment horizontal="center" vertical="top"/>
    </xf>
    <xf numFmtId="0" fontId="10" fillId="6" borderId="12" xfId="0" applyFont="1" applyFill="1" applyBorder="1" applyAlignment="1" applyProtection="1">
      <alignment horizontal="center" vertical="top"/>
      <protection locked="0"/>
    </xf>
    <xf numFmtId="0" fontId="10" fillId="7" borderId="9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10" fillId="7" borderId="11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12" xfId="0" applyFont="1" applyFill="1" applyBorder="1" applyAlignment="1" applyProtection="1">
      <alignment horizontal="center" vertical="center"/>
      <protection locked="0"/>
    </xf>
    <xf numFmtId="0" fontId="10" fillId="7" borderId="11" xfId="0" applyFont="1" applyFill="1" applyBorder="1" applyAlignment="1" applyProtection="1">
      <alignment horizontal="center"/>
      <protection locked="0"/>
    </xf>
    <xf numFmtId="0" fontId="10" fillId="7" borderId="11" xfId="0" applyFont="1" applyFill="1" applyBorder="1" applyAlignment="1">
      <alignment horizontal="center" vertical="top"/>
    </xf>
    <xf numFmtId="0" fontId="10" fillId="7" borderId="0" xfId="0" applyFont="1" applyFill="1" applyBorder="1" applyAlignment="1">
      <alignment horizontal="center" vertical="top"/>
    </xf>
    <xf numFmtId="0" fontId="10" fillId="7" borderId="12" xfId="0" applyFont="1" applyFill="1" applyBorder="1" applyAlignment="1" applyProtection="1">
      <alignment horizontal="center" vertical="top"/>
      <protection locked="0"/>
    </xf>
    <xf numFmtId="0" fontId="10" fillId="3" borderId="13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/>
    </xf>
    <xf numFmtId="0" fontId="10" fillId="3" borderId="14" xfId="0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8" borderId="20" xfId="0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0" fillId="4" borderId="28" xfId="0" applyFont="1" applyFill="1" applyBorder="1" applyAlignment="1" applyProtection="1">
      <alignment horizontal="center"/>
      <protection locked="0"/>
    </xf>
    <xf numFmtId="0" fontId="10" fillId="4" borderId="29" xfId="0" applyFont="1" applyFill="1" applyBorder="1" applyAlignment="1" applyProtection="1">
      <alignment horizontal="center"/>
      <protection locked="0"/>
    </xf>
    <xf numFmtId="0" fontId="10" fillId="4" borderId="29" xfId="0" applyFont="1" applyFill="1" applyBorder="1" applyAlignment="1" applyProtection="1">
      <alignment horizontal="center" vertical="top"/>
      <protection locked="0"/>
    </xf>
    <xf numFmtId="0" fontId="10" fillId="5" borderId="28" xfId="0" applyFont="1" applyFill="1" applyBorder="1" applyAlignment="1" applyProtection="1">
      <alignment horizontal="center"/>
      <protection locked="0"/>
    </xf>
    <xf numFmtId="0" fontId="10" fillId="5" borderId="29" xfId="0" applyFont="1" applyFill="1" applyBorder="1" applyAlignment="1" applyProtection="1">
      <alignment horizontal="center"/>
      <protection locked="0"/>
    </xf>
    <xf numFmtId="0" fontId="10" fillId="5" borderId="29" xfId="0" applyFont="1" applyFill="1" applyBorder="1" applyAlignment="1" applyProtection="1">
      <alignment horizontal="center" vertical="top"/>
      <protection locked="0"/>
    </xf>
    <xf numFmtId="0" fontId="10" fillId="6" borderId="28" xfId="0" applyFont="1" applyFill="1" applyBorder="1" applyAlignment="1" applyProtection="1">
      <alignment horizontal="center"/>
      <protection locked="0"/>
    </xf>
    <xf numFmtId="0" fontId="10" fillId="6" borderId="29" xfId="0" applyFont="1" applyFill="1" applyBorder="1" applyAlignment="1" applyProtection="1">
      <alignment horizontal="center"/>
      <protection locked="0"/>
    </xf>
    <xf numFmtId="0" fontId="10" fillId="6" borderId="29" xfId="0" applyFont="1" applyFill="1" applyBorder="1" applyAlignment="1" applyProtection="1">
      <alignment horizontal="center" vertical="top"/>
      <protection locked="0"/>
    </xf>
    <xf numFmtId="0" fontId="10" fillId="7" borderId="28" xfId="0" applyFont="1" applyFill="1" applyBorder="1" applyAlignment="1" applyProtection="1">
      <alignment horizontal="center"/>
      <protection locked="0"/>
    </xf>
    <xf numFmtId="0" fontId="10" fillId="7" borderId="29" xfId="0" applyFont="1" applyFill="1" applyBorder="1" applyAlignment="1" applyProtection="1">
      <alignment horizontal="center"/>
      <protection locked="0"/>
    </xf>
    <xf numFmtId="0" fontId="10" fillId="7" borderId="29" xfId="0" applyFont="1" applyFill="1" applyBorder="1" applyAlignment="1" applyProtection="1">
      <alignment horizontal="center" vertical="top"/>
      <protection locked="0"/>
    </xf>
    <xf numFmtId="0" fontId="10" fillId="3" borderId="28" xfId="0" applyFont="1" applyFill="1" applyBorder="1" applyAlignment="1" applyProtection="1">
      <alignment horizontal="center"/>
      <protection locked="0"/>
    </xf>
    <xf numFmtId="0" fontId="10" fillId="3" borderId="29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>
      <alignment vertical="top"/>
    </xf>
    <xf numFmtId="16" fontId="10" fillId="4" borderId="11" xfId="0" applyNumberFormat="1" applyFont="1" applyFill="1" applyBorder="1" applyAlignment="1" applyProtection="1">
      <alignment horizontal="center"/>
      <protection locked="0"/>
    </xf>
    <xf numFmtId="16" fontId="10" fillId="5" borderId="11" xfId="0" applyNumberFormat="1" applyFont="1" applyFill="1" applyBorder="1" applyAlignment="1" applyProtection="1">
      <alignment horizontal="center"/>
      <protection locked="0"/>
    </xf>
    <xf numFmtId="16" fontId="10" fillId="6" borderId="11" xfId="0" applyNumberFormat="1" applyFont="1" applyFill="1" applyBorder="1" applyAlignment="1" applyProtection="1">
      <alignment horizontal="center"/>
      <protection locked="0"/>
    </xf>
    <xf numFmtId="16" fontId="10" fillId="7" borderId="11" xfId="0" applyNumberFormat="1" applyFont="1" applyFill="1" applyBorder="1" applyAlignment="1" applyProtection="1">
      <alignment horizontal="center"/>
      <protection locked="0"/>
    </xf>
    <xf numFmtId="16" fontId="10" fillId="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0" xfId="0" applyFont="1" applyBorder="1" applyProtection="1"/>
    <xf numFmtId="0" fontId="2" fillId="0" borderId="7" xfId="0" applyFont="1" applyBorder="1" applyProtection="1"/>
    <xf numFmtId="0" fontId="0" fillId="0" borderId="0" xfId="0" applyProtection="1"/>
    <xf numFmtId="0" fontId="14" fillId="0" borderId="0" xfId="0" applyFont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7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20">
    <dxf>
      <font>
        <color auto="1"/>
      </font>
      <fill>
        <patternFill>
          <bgColor theme="9" tint="-0.24994659260841701"/>
        </patternFill>
      </fill>
    </dxf>
    <dxf>
      <fill>
        <gradientFill degree="45">
          <stop position="0">
            <color rgb="FFFF0000"/>
          </stop>
          <stop position="1">
            <color rgb="FF92D050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gradientFill degree="90">
          <stop position="0">
            <color theme="4" tint="0.40000610370189521"/>
          </stop>
          <stop position="1">
            <color theme="9" tint="0.59999389629810485"/>
          </stop>
        </gradient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gradientFill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1">
            <color theme="9" tint="-0.25098422193060094"/>
          </stop>
        </gradientFill>
      </fill>
    </dxf>
    <dxf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</font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1:H21" totalsRowShown="0" headerRowDxfId="19" dataDxfId="18" tableBorderDxfId="17">
  <autoFilter ref="A1:H21" xr:uid="{00000000-0009-0000-0100-000002000000}"/>
  <tableColumns count="8">
    <tableColumn id="1" xr3:uid="{00000000-0010-0000-0000-000001000000}" name="Colonne1" dataDxfId="16"/>
    <tableColumn id="2" xr3:uid="{00000000-0010-0000-0000-000002000000}" name="Colonne2" dataDxfId="15"/>
    <tableColumn id="3" xr3:uid="{00000000-0010-0000-0000-000003000000}" name="Lundi" dataDxfId="14"/>
    <tableColumn id="4" xr3:uid="{00000000-0010-0000-0000-000004000000}" name="Mardi" dataDxfId="13"/>
    <tableColumn id="5" xr3:uid="{00000000-0010-0000-0000-000005000000}" name="Mercredi" dataDxfId="12"/>
    <tableColumn id="6" xr3:uid="{00000000-0010-0000-0000-000006000000}" name="Jeudi" dataDxfId="11"/>
    <tableColumn id="7" xr3:uid="{00000000-0010-0000-0000-000007000000}" name="Vendredi" dataDxfId="10"/>
    <tableColumn id="8" xr3:uid="{00000000-0010-0000-0000-000008000000}" name="Samedi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2"/>
  <sheetViews>
    <sheetView zoomScale="115" zoomScaleNormal="115" workbookViewId="0">
      <pane xSplit="1" ySplit="1" topLeftCell="K26" activePane="bottomRight" state="frozenSplit"/>
      <selection activeCell="B1" sqref="B1"/>
      <selection pane="topRight" activeCell="B1" sqref="B1"/>
      <selection pane="bottomLeft" activeCell="B1" sqref="B1"/>
      <selection pane="bottomRight" activeCell="A31" sqref="A31"/>
    </sheetView>
  </sheetViews>
  <sheetFormatPr baseColWidth="10" defaultColWidth="18.5703125" defaultRowHeight="15" x14ac:dyDescent="0.25"/>
  <cols>
    <col min="1" max="1" width="21.5703125" style="87" bestFit="1" customWidth="1"/>
    <col min="2" max="2" width="17.140625" style="17" bestFit="1" customWidth="1"/>
    <col min="3" max="3" width="14.42578125" style="17" bestFit="1" customWidth="1"/>
    <col min="4" max="4" width="7.42578125" style="17" customWidth="1"/>
    <col min="5" max="5" width="15.42578125" style="17" bestFit="1" customWidth="1"/>
    <col min="6" max="6" width="8" style="54" bestFit="1" customWidth="1"/>
    <col min="7" max="7" width="8.85546875" style="20" customWidth="1"/>
    <col min="8" max="8" width="15.28515625" style="17" bestFit="1" customWidth="1"/>
    <col min="9" max="9" width="7.28515625" style="20" bestFit="1" customWidth="1"/>
    <col min="10" max="10" width="8.85546875" style="20" customWidth="1"/>
    <col min="11" max="11" width="9.7109375" style="17" bestFit="1" customWidth="1"/>
    <col min="12" max="12" width="7.28515625" style="20" bestFit="1" customWidth="1"/>
    <col min="13" max="13" width="8.85546875" style="20" customWidth="1"/>
    <col min="14" max="14" width="9.7109375" style="17" bestFit="1" customWidth="1"/>
    <col min="15" max="15" width="7.28515625" style="20" bestFit="1" customWidth="1"/>
    <col min="16" max="16" width="8.85546875" style="20" customWidth="1"/>
    <col min="17" max="17" width="9.7109375" style="17" bestFit="1" customWidth="1"/>
    <col min="18" max="18" width="7.28515625" style="20" bestFit="1" customWidth="1"/>
    <col min="19" max="19" width="8.85546875" style="20" customWidth="1"/>
    <col min="20" max="20" width="9.7109375" style="17" bestFit="1" customWidth="1"/>
    <col min="21" max="21" width="7.28515625" style="20" bestFit="1" customWidth="1"/>
    <col min="22" max="22" width="8.85546875" style="20" customWidth="1"/>
    <col min="23" max="24" width="7.28515625" style="20" bestFit="1" customWidth="1"/>
    <col min="25" max="25" width="8.85546875" style="20" customWidth="1"/>
    <col min="26" max="39" width="14" style="20" customWidth="1"/>
    <col min="40" max="16384" width="18.5703125" style="17"/>
  </cols>
  <sheetData>
    <row r="1" spans="1:40" s="65" customFormat="1" ht="30" x14ac:dyDescent="0.25">
      <c r="A1" s="83" t="s">
        <v>0</v>
      </c>
      <c r="B1" s="62" t="s">
        <v>1</v>
      </c>
      <c r="C1" s="63" t="s">
        <v>2</v>
      </c>
      <c r="D1" s="61" t="s">
        <v>9</v>
      </c>
      <c r="E1" s="61" t="s">
        <v>40</v>
      </c>
      <c r="F1" s="64" t="s">
        <v>42</v>
      </c>
      <c r="G1" s="63" t="s">
        <v>59</v>
      </c>
      <c r="H1" s="61" t="s">
        <v>41</v>
      </c>
      <c r="I1" s="62" t="s">
        <v>43</v>
      </c>
      <c r="J1" s="63" t="s">
        <v>66</v>
      </c>
      <c r="K1" s="61" t="s">
        <v>44</v>
      </c>
      <c r="L1" s="62" t="s">
        <v>45</v>
      </c>
      <c r="M1" s="63" t="s">
        <v>65</v>
      </c>
      <c r="N1" s="61" t="s">
        <v>46</v>
      </c>
      <c r="O1" s="62" t="s">
        <v>47</v>
      </c>
      <c r="P1" s="63" t="s">
        <v>64</v>
      </c>
      <c r="Q1" s="61" t="s">
        <v>48</v>
      </c>
      <c r="R1" s="62" t="s">
        <v>49</v>
      </c>
      <c r="S1" s="63" t="s">
        <v>63</v>
      </c>
      <c r="T1" s="61" t="s">
        <v>50</v>
      </c>
      <c r="U1" s="62" t="s">
        <v>51</v>
      </c>
      <c r="V1" s="63" t="s">
        <v>62</v>
      </c>
      <c r="W1" s="61" t="s">
        <v>52</v>
      </c>
      <c r="X1" s="62" t="s">
        <v>79</v>
      </c>
      <c r="Y1" s="63" t="s">
        <v>61</v>
      </c>
      <c r="Z1" s="65" t="s">
        <v>364</v>
      </c>
      <c r="AA1" s="65" t="s">
        <v>365</v>
      </c>
      <c r="AB1" s="65" t="s">
        <v>366</v>
      </c>
      <c r="AC1" s="65" t="s">
        <v>367</v>
      </c>
      <c r="AD1" s="65" t="s">
        <v>368</v>
      </c>
      <c r="AE1" s="65" t="s">
        <v>369</v>
      </c>
      <c r="AF1" s="65" t="s">
        <v>370</v>
      </c>
      <c r="AG1" s="65" t="s">
        <v>371</v>
      </c>
      <c r="AH1" s="65" t="s">
        <v>372</v>
      </c>
      <c r="AI1" s="65" t="s">
        <v>373</v>
      </c>
      <c r="AJ1" s="65" t="s">
        <v>374</v>
      </c>
      <c r="AK1" s="65" t="s">
        <v>375</v>
      </c>
      <c r="AL1" s="65" t="s">
        <v>376</v>
      </c>
      <c r="AM1" s="65" t="s">
        <v>377</v>
      </c>
    </row>
    <row r="2" spans="1:40" x14ac:dyDescent="0.25">
      <c r="A2" s="84" t="s">
        <v>36</v>
      </c>
      <c r="B2" s="25" t="s">
        <v>35</v>
      </c>
      <c r="C2" s="26" t="s">
        <v>35</v>
      </c>
      <c r="D2" s="24" t="s">
        <v>11</v>
      </c>
      <c r="E2" s="24"/>
      <c r="F2" s="52"/>
      <c r="G2" s="28"/>
      <c r="H2" s="24"/>
      <c r="I2" s="27"/>
      <c r="J2" s="28"/>
      <c r="K2" s="24"/>
      <c r="L2" s="27"/>
      <c r="M2" s="28"/>
      <c r="N2" s="24"/>
      <c r="O2" s="27"/>
      <c r="P2" s="28"/>
      <c r="Q2" s="24"/>
      <c r="R2" s="27"/>
      <c r="S2" s="28"/>
      <c r="T2" s="24"/>
      <c r="U2" s="27"/>
      <c r="V2" s="28"/>
      <c r="W2" s="29"/>
      <c r="X2" s="27"/>
      <c r="Y2" s="28"/>
      <c r="AN2" s="17" t="str">
        <f t="shared" ref="AN2:AN33" si="0">CONCATENATE(Z2," ",AA2," ",AB2," ",AC2," ",AD2," ",AE2," ",AF2," ",AG2," ",AH2," ",AI2," ",AJ2," ",AK2," ",AL2," ",AM2)</f>
        <v xml:space="preserve">             </v>
      </c>
    </row>
    <row r="3" spans="1:40" x14ac:dyDescent="0.25">
      <c r="A3" s="56" t="s">
        <v>316</v>
      </c>
      <c r="B3" s="25" t="s">
        <v>35</v>
      </c>
      <c r="C3" s="26" t="s">
        <v>35</v>
      </c>
      <c r="D3" s="24"/>
      <c r="E3" s="24"/>
      <c r="F3" s="52"/>
      <c r="G3" s="28"/>
      <c r="H3" s="24"/>
      <c r="I3" s="27"/>
      <c r="J3" s="28"/>
      <c r="K3" s="24"/>
      <c r="L3" s="27"/>
      <c r="M3" s="28"/>
      <c r="N3" s="24"/>
      <c r="O3" s="27"/>
      <c r="P3" s="28"/>
      <c r="Q3" s="24"/>
      <c r="R3" s="27"/>
      <c r="S3" s="28"/>
      <c r="T3" s="24"/>
      <c r="U3" s="27"/>
      <c r="V3" s="28"/>
      <c r="W3" s="29"/>
      <c r="X3" s="27"/>
      <c r="Y3" s="28"/>
      <c r="AN3" s="17" t="str">
        <f t="shared" si="0"/>
        <v xml:space="preserve">             </v>
      </c>
    </row>
    <row r="4" spans="1:40" x14ac:dyDescent="0.25">
      <c r="A4" s="56" t="s">
        <v>183</v>
      </c>
      <c r="B4" s="25" t="s">
        <v>13</v>
      </c>
      <c r="C4" s="26" t="s">
        <v>99</v>
      </c>
      <c r="D4" s="24" t="s">
        <v>11</v>
      </c>
      <c r="E4" s="24" t="s">
        <v>81</v>
      </c>
      <c r="F4" s="52">
        <v>60</v>
      </c>
      <c r="G4" s="28" t="s">
        <v>60</v>
      </c>
      <c r="H4" s="24"/>
      <c r="I4" s="27"/>
      <c r="J4" s="28"/>
      <c r="K4" s="24"/>
      <c r="L4" s="27"/>
      <c r="M4" s="28"/>
      <c r="N4" s="24"/>
      <c r="O4" s="27"/>
      <c r="P4" s="28"/>
      <c r="Q4" s="24"/>
      <c r="R4" s="27"/>
      <c r="S4" s="28"/>
      <c r="T4" s="24"/>
      <c r="U4" s="27"/>
      <c r="V4" s="28"/>
      <c r="W4" s="29"/>
      <c r="X4" s="27"/>
      <c r="Y4" s="28"/>
      <c r="AF4" s="20" t="s">
        <v>387</v>
      </c>
      <c r="AN4" s="17" t="str">
        <f t="shared" si="0"/>
        <v xml:space="preserve">      M       </v>
      </c>
    </row>
    <row r="5" spans="1:40" x14ac:dyDescent="0.25">
      <c r="A5" s="56" t="s">
        <v>490</v>
      </c>
      <c r="B5" s="25" t="s">
        <v>3</v>
      </c>
      <c r="C5" s="26" t="s">
        <v>99</v>
      </c>
      <c r="D5" s="24" t="s">
        <v>11</v>
      </c>
      <c r="E5" s="24" t="s">
        <v>117</v>
      </c>
      <c r="F5" s="52">
        <v>70</v>
      </c>
      <c r="G5" s="28" t="s">
        <v>60</v>
      </c>
      <c r="H5" s="24"/>
      <c r="I5" s="27"/>
      <c r="J5" s="28"/>
      <c r="K5" s="24"/>
      <c r="L5" s="27"/>
      <c r="M5" s="28"/>
      <c r="N5" s="24"/>
      <c r="O5" s="27"/>
      <c r="P5" s="28"/>
      <c r="Q5" s="24"/>
      <c r="R5" s="27"/>
      <c r="S5" s="28"/>
      <c r="T5" s="24"/>
      <c r="U5" s="27"/>
      <c r="V5" s="28"/>
      <c r="W5" s="29"/>
      <c r="X5" s="27"/>
      <c r="Y5" s="28"/>
      <c r="AF5" s="20" t="s">
        <v>387</v>
      </c>
      <c r="AN5" s="17" t="str">
        <f t="shared" si="0"/>
        <v xml:space="preserve">      M       </v>
      </c>
    </row>
    <row r="6" spans="1:40" x14ac:dyDescent="0.25">
      <c r="A6" s="56" t="s">
        <v>491</v>
      </c>
      <c r="B6" s="25" t="s">
        <v>13</v>
      </c>
      <c r="C6" s="26" t="s">
        <v>99</v>
      </c>
      <c r="D6" s="24" t="s">
        <v>11</v>
      </c>
      <c r="E6" s="24" t="s">
        <v>14</v>
      </c>
      <c r="F6" s="52">
        <v>80</v>
      </c>
      <c r="G6" s="28" t="s">
        <v>60</v>
      </c>
      <c r="H6" s="24" t="s">
        <v>276</v>
      </c>
      <c r="I6" s="27">
        <v>20</v>
      </c>
      <c r="J6" s="28" t="s">
        <v>60</v>
      </c>
      <c r="K6" s="24" t="s">
        <v>277</v>
      </c>
      <c r="L6" s="27">
        <v>5</v>
      </c>
      <c r="M6" s="28" t="s">
        <v>60</v>
      </c>
      <c r="N6" s="24"/>
      <c r="O6" s="27"/>
      <c r="P6" s="28"/>
      <c r="Q6" s="24"/>
      <c r="R6" s="27"/>
      <c r="S6" s="28"/>
      <c r="T6" s="24"/>
      <c r="U6" s="27"/>
      <c r="V6" s="28"/>
      <c r="W6" s="29"/>
      <c r="X6" s="27"/>
      <c r="Y6" s="28"/>
      <c r="AF6" s="20" t="s">
        <v>387</v>
      </c>
      <c r="AN6" s="17" t="str">
        <f t="shared" si="0"/>
        <v xml:space="preserve">      M       </v>
      </c>
    </row>
    <row r="7" spans="1:40" x14ac:dyDescent="0.25">
      <c r="A7" s="56" t="s">
        <v>98</v>
      </c>
      <c r="B7" s="25" t="s">
        <v>13</v>
      </c>
      <c r="C7" s="26" t="s">
        <v>99</v>
      </c>
      <c r="D7" s="24" t="s">
        <v>11</v>
      </c>
      <c r="E7" s="24" t="s">
        <v>93</v>
      </c>
      <c r="F7" s="52">
        <v>65</v>
      </c>
      <c r="G7" s="28" t="s">
        <v>60</v>
      </c>
      <c r="H7" s="24"/>
      <c r="I7" s="27"/>
      <c r="J7" s="28"/>
      <c r="K7" s="24"/>
      <c r="L7" s="27"/>
      <c r="M7" s="28"/>
      <c r="N7" s="24"/>
      <c r="O7" s="27"/>
      <c r="P7" s="28"/>
      <c r="Q7" s="24"/>
      <c r="R7" s="27"/>
      <c r="S7" s="28"/>
      <c r="T7" s="24"/>
      <c r="U7" s="27"/>
      <c r="V7" s="28"/>
      <c r="W7" s="29"/>
      <c r="X7" s="27"/>
      <c r="Y7" s="28"/>
      <c r="AF7" s="20" t="s">
        <v>387</v>
      </c>
      <c r="AN7" s="17" t="str">
        <f t="shared" si="0"/>
        <v xml:space="preserve">      M       </v>
      </c>
    </row>
    <row r="8" spans="1:40" x14ac:dyDescent="0.25">
      <c r="A8" s="56" t="s">
        <v>12</v>
      </c>
      <c r="B8" s="25" t="s">
        <v>13</v>
      </c>
      <c r="C8" s="26" t="s">
        <v>18</v>
      </c>
      <c r="D8" s="24" t="s">
        <v>11</v>
      </c>
      <c r="E8" s="24" t="s">
        <v>82</v>
      </c>
      <c r="F8" s="52">
        <v>1</v>
      </c>
      <c r="G8" s="28" t="s">
        <v>149</v>
      </c>
      <c r="H8" s="24"/>
      <c r="I8" s="27"/>
      <c r="J8" s="28"/>
      <c r="K8" s="24"/>
      <c r="L8" s="27"/>
      <c r="M8" s="28"/>
      <c r="N8" s="24"/>
      <c r="O8" s="27"/>
      <c r="P8" s="28"/>
      <c r="Q8" s="24"/>
      <c r="R8" s="27"/>
      <c r="S8" s="28"/>
      <c r="T8" s="24"/>
      <c r="U8" s="27"/>
      <c r="V8" s="28"/>
      <c r="W8" s="29"/>
      <c r="X8" s="27"/>
      <c r="Y8" s="28"/>
      <c r="Z8" s="20" t="s">
        <v>378</v>
      </c>
      <c r="AD8" s="20" t="s">
        <v>389</v>
      </c>
      <c r="AG8" s="20" t="s">
        <v>393</v>
      </c>
      <c r="AN8" s="17" t="str">
        <f t="shared" si="0"/>
        <v xml:space="preserve">G    O   La       </v>
      </c>
    </row>
    <row r="9" spans="1:40" x14ac:dyDescent="0.25">
      <c r="A9" s="56" t="s">
        <v>249</v>
      </c>
      <c r="B9" s="25" t="s">
        <v>13</v>
      </c>
      <c r="C9" s="26" t="s">
        <v>99</v>
      </c>
      <c r="D9" s="24" t="s">
        <v>11</v>
      </c>
      <c r="E9" s="24" t="s">
        <v>94</v>
      </c>
      <c r="F9" s="52">
        <v>40</v>
      </c>
      <c r="G9" s="28" t="s">
        <v>60</v>
      </c>
      <c r="H9" s="24" t="s">
        <v>250</v>
      </c>
      <c r="I9" s="27">
        <v>40</v>
      </c>
      <c r="J9" s="28" t="s">
        <v>60</v>
      </c>
      <c r="K9" s="24"/>
      <c r="L9" s="27"/>
      <c r="M9" s="28"/>
      <c r="N9" s="24"/>
      <c r="O9" s="27"/>
      <c r="P9" s="28"/>
      <c r="Q9" s="24"/>
      <c r="R9" s="27"/>
      <c r="S9" s="28"/>
      <c r="T9" s="24"/>
      <c r="U9" s="27"/>
      <c r="V9" s="28"/>
      <c r="W9" s="29"/>
      <c r="X9" s="27"/>
      <c r="Y9" s="28"/>
      <c r="AG9" s="20" t="s">
        <v>393</v>
      </c>
      <c r="AN9" s="17" t="str">
        <f t="shared" si="0"/>
        <v xml:space="preserve">       La       </v>
      </c>
    </row>
    <row r="10" spans="1:40" x14ac:dyDescent="0.25">
      <c r="A10" s="140" t="s">
        <v>545</v>
      </c>
      <c r="B10" s="25" t="s">
        <v>13</v>
      </c>
      <c r="C10" s="26" t="s">
        <v>175</v>
      </c>
      <c r="D10" s="24" t="s">
        <v>10</v>
      </c>
      <c r="E10" s="24" t="s">
        <v>280</v>
      </c>
      <c r="F10" s="52">
        <v>70</v>
      </c>
      <c r="G10" s="28" t="s">
        <v>60</v>
      </c>
      <c r="H10" s="24" t="s">
        <v>117</v>
      </c>
      <c r="I10" s="27">
        <v>50</v>
      </c>
      <c r="J10" s="28" t="s">
        <v>60</v>
      </c>
      <c r="K10" s="24" t="s">
        <v>277</v>
      </c>
      <c r="L10" s="27" t="s">
        <v>87</v>
      </c>
      <c r="M10" s="28"/>
      <c r="N10" s="24"/>
      <c r="O10" s="27"/>
      <c r="P10" s="28"/>
      <c r="Q10" s="24"/>
      <c r="R10" s="27"/>
      <c r="S10" s="28"/>
      <c r="T10" s="24"/>
      <c r="U10" s="27"/>
      <c r="V10" s="28"/>
      <c r="W10" s="29"/>
      <c r="X10" s="27"/>
      <c r="Y10" s="28"/>
      <c r="AC10" s="20" t="s">
        <v>380</v>
      </c>
      <c r="AE10" s="20" t="s">
        <v>381</v>
      </c>
      <c r="AG10" s="20" t="s">
        <v>393</v>
      </c>
      <c r="AN10" s="17" t="str">
        <f t="shared" si="0"/>
        <v xml:space="preserve">   Cr  P  La       </v>
      </c>
    </row>
    <row r="11" spans="1:40" x14ac:dyDescent="0.25">
      <c r="A11" s="56" t="s">
        <v>95</v>
      </c>
      <c r="B11" s="25" t="s">
        <v>13</v>
      </c>
      <c r="C11" s="26" t="s">
        <v>7</v>
      </c>
      <c r="D11" s="24" t="s">
        <v>11</v>
      </c>
      <c r="E11" s="24" t="s">
        <v>104</v>
      </c>
      <c r="F11" s="52">
        <v>1</v>
      </c>
      <c r="G11" s="28" t="s">
        <v>149</v>
      </c>
      <c r="H11" s="24"/>
      <c r="I11" s="27"/>
      <c r="J11" s="28"/>
      <c r="K11" s="24"/>
      <c r="L11" s="27"/>
      <c r="M11" s="28"/>
      <c r="N11" s="24"/>
      <c r="O11" s="27"/>
      <c r="P11" s="28"/>
      <c r="Q11" s="24"/>
      <c r="R11" s="27"/>
      <c r="S11" s="28"/>
      <c r="T11" s="24"/>
      <c r="U11" s="27"/>
      <c r="V11" s="28"/>
      <c r="W11" s="29"/>
      <c r="X11" s="27"/>
      <c r="Y11" s="28"/>
      <c r="Z11" s="20" t="s">
        <v>378</v>
      </c>
      <c r="AD11" s="20" t="s">
        <v>389</v>
      </c>
      <c r="AG11" s="20" t="s">
        <v>393</v>
      </c>
      <c r="AN11" s="17" t="str">
        <f t="shared" si="0"/>
        <v xml:space="preserve">G    O   La       </v>
      </c>
    </row>
    <row r="12" spans="1:40" x14ac:dyDescent="0.25">
      <c r="A12" s="56" t="s">
        <v>518</v>
      </c>
      <c r="B12" s="25" t="s">
        <v>13</v>
      </c>
      <c r="C12" s="26" t="s">
        <v>99</v>
      </c>
      <c r="D12" s="24" t="s">
        <v>11</v>
      </c>
      <c r="E12" s="24" t="s">
        <v>94</v>
      </c>
      <c r="F12" s="52">
        <v>40</v>
      </c>
      <c r="G12" s="28" t="s">
        <v>60</v>
      </c>
      <c r="H12" s="26" t="s">
        <v>103</v>
      </c>
      <c r="I12" s="27">
        <v>5</v>
      </c>
      <c r="J12" s="28" t="s">
        <v>60</v>
      </c>
      <c r="K12" s="24"/>
      <c r="L12" s="27"/>
      <c r="M12" s="28"/>
      <c r="N12" s="24"/>
      <c r="O12" s="27"/>
      <c r="P12" s="28"/>
      <c r="Q12" s="24"/>
      <c r="R12" s="27"/>
      <c r="S12" s="28"/>
      <c r="T12" s="24"/>
      <c r="U12" s="27"/>
      <c r="V12" s="28"/>
      <c r="W12" s="29"/>
      <c r="X12" s="27"/>
      <c r="Y12" s="28"/>
      <c r="AN12" s="17" t="str">
        <f t="shared" si="0"/>
        <v xml:space="preserve">             </v>
      </c>
    </row>
    <row r="13" spans="1:40" x14ac:dyDescent="0.25">
      <c r="A13" s="56" t="s">
        <v>519</v>
      </c>
      <c r="B13" s="25" t="s">
        <v>13</v>
      </c>
      <c r="C13" s="26" t="s">
        <v>99</v>
      </c>
      <c r="D13" s="24" t="s">
        <v>11</v>
      </c>
      <c r="E13" s="24" t="s">
        <v>260</v>
      </c>
      <c r="F13" s="52">
        <v>65</v>
      </c>
      <c r="G13" s="28" t="s">
        <v>60</v>
      </c>
      <c r="H13" s="24" t="s">
        <v>261</v>
      </c>
      <c r="I13" s="27" t="s">
        <v>87</v>
      </c>
      <c r="J13" s="28"/>
      <c r="K13" s="24"/>
      <c r="L13" s="27"/>
      <c r="M13" s="28"/>
      <c r="N13" s="24"/>
      <c r="O13" s="27"/>
      <c r="P13" s="28"/>
      <c r="Q13" s="24"/>
      <c r="R13" s="27"/>
      <c r="S13" s="28"/>
      <c r="T13" s="24"/>
      <c r="U13" s="27"/>
      <c r="V13" s="28"/>
      <c r="W13" s="29"/>
      <c r="X13" s="27"/>
      <c r="Y13" s="28"/>
      <c r="AD13" s="20" t="s">
        <v>389</v>
      </c>
      <c r="AF13" s="20" t="s">
        <v>387</v>
      </c>
      <c r="AN13" s="17" t="str">
        <f t="shared" si="0"/>
        <v xml:space="preserve">    O  M       </v>
      </c>
    </row>
    <row r="14" spans="1:40" x14ac:dyDescent="0.25">
      <c r="A14" s="56" t="s">
        <v>191</v>
      </c>
      <c r="B14" s="25" t="s">
        <v>13</v>
      </c>
      <c r="C14" s="26" t="s">
        <v>99</v>
      </c>
      <c r="D14" s="24" t="s">
        <v>11</v>
      </c>
      <c r="E14" s="24" t="s">
        <v>191</v>
      </c>
      <c r="F14" s="52">
        <v>60</v>
      </c>
      <c r="G14" s="28" t="s">
        <v>60</v>
      </c>
      <c r="H14" s="24"/>
      <c r="I14" s="27"/>
      <c r="J14" s="28"/>
      <c r="K14" s="24"/>
      <c r="L14" s="27"/>
      <c r="M14" s="28"/>
      <c r="N14" s="24"/>
      <c r="O14" s="27"/>
      <c r="P14" s="28"/>
      <c r="Q14" s="24"/>
      <c r="R14" s="27"/>
      <c r="S14" s="28"/>
      <c r="T14" s="24"/>
      <c r="U14" s="27"/>
      <c r="V14" s="28"/>
      <c r="W14" s="29"/>
      <c r="X14" s="27"/>
      <c r="Y14" s="28"/>
      <c r="AN14" s="17" t="str">
        <f t="shared" si="0"/>
        <v xml:space="preserve">             </v>
      </c>
    </row>
    <row r="15" spans="1:40" x14ac:dyDescent="0.25">
      <c r="A15" s="56" t="s">
        <v>321</v>
      </c>
      <c r="B15" s="25" t="s">
        <v>13</v>
      </c>
      <c r="C15" s="26" t="s">
        <v>175</v>
      </c>
      <c r="D15" s="24" t="s">
        <v>11</v>
      </c>
      <c r="E15" s="24" t="s">
        <v>284</v>
      </c>
      <c r="F15" s="52">
        <v>1.1000000000000001</v>
      </c>
      <c r="G15" s="28" t="s">
        <v>149</v>
      </c>
      <c r="H15" s="24"/>
      <c r="I15" s="27"/>
      <c r="J15" s="28"/>
      <c r="K15" s="24"/>
      <c r="L15" s="27"/>
      <c r="M15" s="28"/>
      <c r="N15" s="24"/>
      <c r="O15" s="27"/>
      <c r="P15" s="28"/>
      <c r="Q15" s="24"/>
      <c r="R15" s="27"/>
      <c r="S15" s="28"/>
      <c r="T15" s="24"/>
      <c r="U15" s="27"/>
      <c r="V15" s="28"/>
      <c r="W15" s="29"/>
      <c r="X15" s="27"/>
      <c r="Y15" s="28"/>
      <c r="AD15" s="20" t="s">
        <v>389</v>
      </c>
      <c r="AF15" s="20" t="s">
        <v>387</v>
      </c>
      <c r="AN15" s="17" t="str">
        <f t="shared" si="0"/>
        <v xml:space="preserve">    O  M       </v>
      </c>
    </row>
    <row r="16" spans="1:40" x14ac:dyDescent="0.25">
      <c r="A16" s="56" t="s">
        <v>216</v>
      </c>
      <c r="B16" s="25" t="s">
        <v>13</v>
      </c>
      <c r="C16" s="26" t="s">
        <v>20</v>
      </c>
      <c r="D16" s="24" t="s">
        <v>11</v>
      </c>
      <c r="E16" s="24" t="s">
        <v>217</v>
      </c>
      <c r="F16" s="52">
        <v>115</v>
      </c>
      <c r="G16" s="28" t="s">
        <v>60</v>
      </c>
      <c r="H16" s="24"/>
      <c r="I16" s="27"/>
      <c r="J16" s="28"/>
      <c r="K16" s="24"/>
      <c r="L16" s="27"/>
      <c r="M16" s="28"/>
      <c r="N16" s="24"/>
      <c r="O16" s="27"/>
      <c r="P16" s="28"/>
      <c r="Q16" s="24"/>
      <c r="R16" s="27"/>
      <c r="S16" s="28"/>
      <c r="T16" s="24"/>
      <c r="U16" s="27"/>
      <c r="V16" s="28"/>
      <c r="W16" s="29"/>
      <c r="X16" s="27"/>
      <c r="Y16" s="28"/>
      <c r="AN16" s="17" t="str">
        <f t="shared" si="0"/>
        <v xml:space="preserve">             </v>
      </c>
    </row>
    <row r="17" spans="1:40" x14ac:dyDescent="0.25">
      <c r="A17" s="141" t="s">
        <v>481</v>
      </c>
      <c r="B17" s="25" t="s">
        <v>13</v>
      </c>
      <c r="C17" s="26" t="s">
        <v>175</v>
      </c>
      <c r="D17" s="24" t="s">
        <v>10</v>
      </c>
      <c r="E17" s="24" t="s">
        <v>106</v>
      </c>
      <c r="F17" s="52">
        <v>30</v>
      </c>
      <c r="G17" s="28" t="s">
        <v>60</v>
      </c>
      <c r="H17" s="24"/>
      <c r="I17" s="27"/>
      <c r="J17" s="28"/>
      <c r="K17" s="24"/>
      <c r="L17" s="27"/>
      <c r="M17" s="28"/>
      <c r="N17" s="24"/>
      <c r="O17" s="27"/>
      <c r="P17" s="28"/>
      <c r="Q17" s="24"/>
      <c r="R17" s="27"/>
      <c r="S17" s="28"/>
      <c r="T17" s="24"/>
      <c r="U17" s="27"/>
      <c r="V17" s="28"/>
      <c r="W17" s="29"/>
      <c r="X17" s="27"/>
      <c r="Y17" s="28"/>
      <c r="AD17" s="20" t="s">
        <v>389</v>
      </c>
      <c r="AG17" s="20" t="s">
        <v>385</v>
      </c>
      <c r="AN17" s="17" t="str">
        <f t="shared" si="0"/>
        <v xml:space="preserve">    O   La      </v>
      </c>
    </row>
    <row r="18" spans="1:40" x14ac:dyDescent="0.25">
      <c r="A18" s="141" t="s">
        <v>480</v>
      </c>
      <c r="B18" s="25" t="s">
        <v>13</v>
      </c>
      <c r="C18" s="26" t="s">
        <v>175</v>
      </c>
      <c r="D18" s="24" t="s">
        <v>10</v>
      </c>
      <c r="E18" s="24" t="s">
        <v>107</v>
      </c>
      <c r="F18" s="52">
        <v>30</v>
      </c>
      <c r="G18" s="28" t="s">
        <v>60</v>
      </c>
      <c r="H18" s="24"/>
      <c r="I18" s="27"/>
      <c r="J18" s="28"/>
      <c r="K18" s="24"/>
      <c r="L18" s="27"/>
      <c r="M18" s="28"/>
      <c r="N18" s="24"/>
      <c r="O18" s="27"/>
      <c r="P18" s="28"/>
      <c r="Q18" s="24"/>
      <c r="R18" s="27"/>
      <c r="S18" s="28"/>
      <c r="T18" s="24"/>
      <c r="U18" s="27"/>
      <c r="V18" s="28"/>
      <c r="W18" s="29"/>
      <c r="X18" s="27"/>
      <c r="Y18" s="28"/>
      <c r="AD18" s="20" t="s">
        <v>389</v>
      </c>
      <c r="AG18" s="20" t="s">
        <v>385</v>
      </c>
      <c r="AN18" s="17" t="str">
        <f t="shared" si="0"/>
        <v xml:space="preserve">    O   La      </v>
      </c>
    </row>
    <row r="19" spans="1:40" x14ac:dyDescent="0.25">
      <c r="A19" s="56" t="s">
        <v>170</v>
      </c>
      <c r="B19" s="25" t="s">
        <v>13</v>
      </c>
      <c r="C19" s="26" t="s">
        <v>18</v>
      </c>
      <c r="D19" s="24" t="s">
        <v>10</v>
      </c>
      <c r="E19" s="24" t="s">
        <v>174</v>
      </c>
      <c r="F19" s="52">
        <v>30</v>
      </c>
      <c r="G19" s="28" t="s">
        <v>60</v>
      </c>
      <c r="H19" s="24" t="s">
        <v>101</v>
      </c>
      <c r="I19" s="27">
        <v>15</v>
      </c>
      <c r="J19" s="28" t="s">
        <v>60</v>
      </c>
      <c r="K19" s="24" t="s">
        <v>93</v>
      </c>
      <c r="L19" s="27">
        <v>15</v>
      </c>
      <c r="M19" s="28" t="s">
        <v>60</v>
      </c>
      <c r="N19" s="24" t="s">
        <v>105</v>
      </c>
      <c r="O19" s="27">
        <v>15</v>
      </c>
      <c r="P19" s="28" t="s">
        <v>60</v>
      </c>
      <c r="Q19" s="24"/>
      <c r="R19" s="27"/>
      <c r="S19" s="28"/>
      <c r="T19" s="24"/>
      <c r="U19" s="27"/>
      <c r="V19" s="28"/>
      <c r="W19" s="29"/>
      <c r="X19" s="27"/>
      <c r="Y19" s="28"/>
      <c r="Z19" s="20" t="s">
        <v>378</v>
      </c>
      <c r="AE19" s="20" t="s">
        <v>381</v>
      </c>
      <c r="AN19" s="17" t="str">
        <f t="shared" si="0"/>
        <v xml:space="preserve">G     P        </v>
      </c>
    </row>
    <row r="20" spans="1:40" x14ac:dyDescent="0.25">
      <c r="A20" s="56" t="s">
        <v>343</v>
      </c>
      <c r="B20" s="25" t="s">
        <v>13</v>
      </c>
      <c r="C20" s="26" t="s">
        <v>18</v>
      </c>
      <c r="D20" s="24"/>
      <c r="E20" s="24"/>
      <c r="F20" s="52"/>
      <c r="G20" s="28"/>
      <c r="H20" s="24"/>
      <c r="I20" s="27"/>
      <c r="J20" s="28"/>
      <c r="K20" s="24"/>
      <c r="L20" s="27"/>
      <c r="M20" s="28"/>
      <c r="N20" s="24"/>
      <c r="O20" s="27"/>
      <c r="P20" s="28"/>
      <c r="Q20" s="24"/>
      <c r="R20" s="27"/>
      <c r="S20" s="28"/>
      <c r="T20" s="24"/>
      <c r="U20" s="27"/>
      <c r="V20" s="28"/>
      <c r="W20" s="29"/>
      <c r="X20" s="27"/>
      <c r="Y20" s="28"/>
      <c r="Z20" s="20" t="s">
        <v>378</v>
      </c>
      <c r="AN20" s="17" t="str">
        <f t="shared" si="0"/>
        <v xml:space="preserve">G             </v>
      </c>
    </row>
    <row r="21" spans="1:40" x14ac:dyDescent="0.25">
      <c r="A21" s="56" t="s">
        <v>301</v>
      </c>
      <c r="B21" s="25" t="s">
        <v>3</v>
      </c>
      <c r="C21" s="26" t="s">
        <v>7</v>
      </c>
      <c r="D21" s="24" t="s">
        <v>11</v>
      </c>
      <c r="E21" s="24" t="s">
        <v>302</v>
      </c>
      <c r="F21" s="52">
        <v>35</v>
      </c>
      <c r="G21" s="28" t="s">
        <v>60</v>
      </c>
      <c r="H21" s="24" t="s">
        <v>240</v>
      </c>
      <c r="I21" s="27">
        <v>5</v>
      </c>
      <c r="J21" s="28" t="s">
        <v>60</v>
      </c>
      <c r="K21" s="24" t="s">
        <v>138</v>
      </c>
      <c r="L21" s="27">
        <v>10</v>
      </c>
      <c r="M21" s="28" t="s">
        <v>60</v>
      </c>
      <c r="N21" s="24"/>
      <c r="O21" s="27"/>
      <c r="P21" s="28"/>
      <c r="Q21" s="24"/>
      <c r="R21" s="27"/>
      <c r="S21" s="28"/>
      <c r="T21" s="24"/>
      <c r="U21" s="27"/>
      <c r="V21" s="28"/>
      <c r="W21" s="29"/>
      <c r="X21" s="27"/>
      <c r="Y21" s="28"/>
      <c r="AN21" s="17" t="str">
        <f t="shared" si="0"/>
        <v xml:space="preserve">             </v>
      </c>
    </row>
    <row r="22" spans="1:40" x14ac:dyDescent="0.25">
      <c r="A22" s="56" t="s">
        <v>293</v>
      </c>
      <c r="B22" s="25" t="s">
        <v>3</v>
      </c>
      <c r="C22" s="26" t="s">
        <v>19</v>
      </c>
      <c r="D22" s="24" t="s">
        <v>11</v>
      </c>
      <c r="E22" s="24" t="s">
        <v>117</v>
      </c>
      <c r="F22" s="52">
        <v>25</v>
      </c>
      <c r="G22" s="28" t="s">
        <v>60</v>
      </c>
      <c r="H22" s="24" t="s">
        <v>294</v>
      </c>
      <c r="I22" s="27">
        <v>25</v>
      </c>
      <c r="J22" s="28" t="s">
        <v>60</v>
      </c>
      <c r="K22" s="24" t="s">
        <v>295</v>
      </c>
      <c r="L22" s="27">
        <v>10</v>
      </c>
      <c r="M22" s="28" t="s">
        <v>60</v>
      </c>
      <c r="N22" s="24" t="s">
        <v>296</v>
      </c>
      <c r="O22" s="27">
        <v>10</v>
      </c>
      <c r="P22" s="28" t="s">
        <v>60</v>
      </c>
      <c r="Q22" s="24" t="s">
        <v>297</v>
      </c>
      <c r="R22" s="27">
        <v>25</v>
      </c>
      <c r="S22" s="28" t="s">
        <v>60</v>
      </c>
      <c r="T22" s="24" t="s">
        <v>573</v>
      </c>
      <c r="U22" s="27">
        <v>20</v>
      </c>
      <c r="V22" s="28" t="s">
        <v>60</v>
      </c>
      <c r="W22" s="29"/>
      <c r="X22" s="27"/>
      <c r="Y22" s="28"/>
      <c r="AN22" s="17" t="str">
        <f t="shared" si="0"/>
        <v xml:space="preserve">             </v>
      </c>
    </row>
    <row r="23" spans="1:40" x14ac:dyDescent="0.25">
      <c r="A23" s="56" t="s">
        <v>278</v>
      </c>
      <c r="B23" s="25" t="s">
        <v>13</v>
      </c>
      <c r="C23" s="26" t="s">
        <v>175</v>
      </c>
      <c r="D23" s="24" t="s">
        <v>10</v>
      </c>
      <c r="E23" s="24" t="s">
        <v>279</v>
      </c>
      <c r="F23" s="52">
        <v>30</v>
      </c>
      <c r="G23" s="28" t="s">
        <v>60</v>
      </c>
      <c r="H23" s="24"/>
      <c r="I23" s="27"/>
      <c r="J23" s="28"/>
      <c r="K23" s="24"/>
      <c r="L23" s="27"/>
      <c r="M23" s="28"/>
      <c r="N23" s="24"/>
      <c r="O23" s="27"/>
      <c r="P23" s="28"/>
      <c r="Q23" s="24"/>
      <c r="R23" s="27"/>
      <c r="S23" s="28"/>
      <c r="T23" s="24"/>
      <c r="U23" s="27"/>
      <c r="V23" s="28"/>
      <c r="W23" s="29"/>
      <c r="X23" s="27"/>
      <c r="Y23" s="28"/>
      <c r="AN23" s="17" t="str">
        <f t="shared" si="0"/>
        <v xml:space="preserve">             </v>
      </c>
    </row>
    <row r="24" spans="1:40" x14ac:dyDescent="0.25">
      <c r="A24" s="56" t="s">
        <v>394</v>
      </c>
      <c r="B24" s="25" t="s">
        <v>13</v>
      </c>
      <c r="C24" s="26" t="s">
        <v>7</v>
      </c>
      <c r="D24" s="24" t="s">
        <v>10</v>
      </c>
      <c r="E24" s="24" t="s">
        <v>131</v>
      </c>
      <c r="F24" s="52">
        <v>30</v>
      </c>
      <c r="G24" s="28" t="s">
        <v>60</v>
      </c>
      <c r="H24" s="24" t="s">
        <v>101</v>
      </c>
      <c r="I24" s="27">
        <v>15</v>
      </c>
      <c r="J24" s="28" t="s">
        <v>60</v>
      </c>
      <c r="K24" s="24" t="s">
        <v>105</v>
      </c>
      <c r="L24" s="27">
        <v>25</v>
      </c>
      <c r="M24" s="28" t="s">
        <v>60</v>
      </c>
      <c r="N24" s="24" t="s">
        <v>93</v>
      </c>
      <c r="O24" s="27">
        <v>25</v>
      </c>
      <c r="P24" s="28" t="s">
        <v>60</v>
      </c>
      <c r="Q24" s="24" t="s">
        <v>125</v>
      </c>
      <c r="R24" s="27" t="s">
        <v>87</v>
      </c>
      <c r="S24" s="28"/>
      <c r="T24" s="24" t="s">
        <v>342</v>
      </c>
      <c r="U24" s="27" t="s">
        <v>87</v>
      </c>
      <c r="V24" s="28"/>
      <c r="W24" s="29"/>
      <c r="X24" s="27"/>
      <c r="Y24" s="28"/>
      <c r="Z24" s="20" t="s">
        <v>378</v>
      </c>
      <c r="AE24" s="20" t="s">
        <v>381</v>
      </c>
      <c r="AN24" s="17" t="str">
        <f t="shared" si="0"/>
        <v xml:space="preserve">G     P        </v>
      </c>
    </row>
    <row r="25" spans="1:40" x14ac:dyDescent="0.25">
      <c r="A25" s="56" t="s">
        <v>344</v>
      </c>
      <c r="B25" s="25" t="s">
        <v>13</v>
      </c>
      <c r="C25" s="26" t="s">
        <v>99</v>
      </c>
      <c r="D25" s="24" t="s">
        <v>11</v>
      </c>
      <c r="E25" s="24" t="s">
        <v>345</v>
      </c>
      <c r="F25" s="52">
        <v>60</v>
      </c>
      <c r="G25" s="28" t="s">
        <v>60</v>
      </c>
      <c r="H25" s="24" t="s">
        <v>117</v>
      </c>
      <c r="I25" s="27">
        <v>50</v>
      </c>
      <c r="J25" s="28" t="s">
        <v>60</v>
      </c>
      <c r="K25" s="24" t="s">
        <v>261</v>
      </c>
      <c r="L25" s="27">
        <v>20</v>
      </c>
      <c r="M25" s="28" t="s">
        <v>60</v>
      </c>
      <c r="N25" s="24"/>
      <c r="O25" s="27"/>
      <c r="P25" s="28"/>
      <c r="Q25" s="24"/>
      <c r="R25" s="27"/>
      <c r="S25" s="28"/>
      <c r="T25" s="24"/>
      <c r="U25" s="27"/>
      <c r="V25" s="28"/>
      <c r="W25" s="29"/>
      <c r="X25" s="27"/>
      <c r="Y25" s="28"/>
      <c r="AD25" s="20" t="s">
        <v>389</v>
      </c>
      <c r="AF25" s="20" t="s">
        <v>387</v>
      </c>
      <c r="AN25" s="17" t="str">
        <f t="shared" si="0"/>
        <v xml:space="preserve">    O  M       </v>
      </c>
    </row>
    <row r="26" spans="1:40" x14ac:dyDescent="0.25">
      <c r="A26" s="56" t="s">
        <v>225</v>
      </c>
      <c r="B26" s="25" t="s">
        <v>13</v>
      </c>
      <c r="C26" s="26" t="s">
        <v>99</v>
      </c>
      <c r="D26" s="24" t="s">
        <v>11</v>
      </c>
      <c r="E26" s="24" t="s">
        <v>105</v>
      </c>
      <c r="F26" s="52">
        <v>50</v>
      </c>
      <c r="G26" s="28" t="s">
        <v>60</v>
      </c>
      <c r="H26" s="24" t="s">
        <v>93</v>
      </c>
      <c r="I26" s="27">
        <v>40</v>
      </c>
      <c r="J26" s="28" t="s">
        <v>60</v>
      </c>
      <c r="K26" s="24"/>
      <c r="L26" s="27"/>
      <c r="M26" s="28"/>
      <c r="N26" s="24"/>
      <c r="O26" s="27"/>
      <c r="P26" s="28"/>
      <c r="Q26" s="24"/>
      <c r="R26" s="27"/>
      <c r="S26" s="28"/>
      <c r="T26" s="24"/>
      <c r="U26" s="27"/>
      <c r="V26" s="28"/>
      <c r="W26" s="29"/>
      <c r="X26" s="27"/>
      <c r="Y26" s="28"/>
      <c r="AF26" s="20" t="s">
        <v>387</v>
      </c>
      <c r="AN26" s="17" t="str">
        <f t="shared" si="0"/>
        <v xml:space="preserve">      M       </v>
      </c>
    </row>
    <row r="27" spans="1:40" x14ac:dyDescent="0.25">
      <c r="A27" s="56" t="s">
        <v>520</v>
      </c>
      <c r="B27" s="25" t="s">
        <v>13</v>
      </c>
      <c r="C27" s="26" t="s">
        <v>18</v>
      </c>
      <c r="D27" s="24" t="s">
        <v>10</v>
      </c>
      <c r="E27" s="24" t="s">
        <v>272</v>
      </c>
      <c r="F27" s="52">
        <v>50</v>
      </c>
      <c r="G27" s="28" t="s">
        <v>60</v>
      </c>
      <c r="H27" s="24" t="s">
        <v>273</v>
      </c>
      <c r="I27" s="27">
        <v>10</v>
      </c>
      <c r="J27" s="28" t="s">
        <v>60</v>
      </c>
      <c r="K27" s="24" t="s">
        <v>240</v>
      </c>
      <c r="L27" s="27">
        <v>10</v>
      </c>
      <c r="M27" s="28" t="s">
        <v>60</v>
      </c>
      <c r="N27" s="24" t="s">
        <v>138</v>
      </c>
      <c r="O27" s="27">
        <v>20</v>
      </c>
      <c r="P27" s="28" t="s">
        <v>60</v>
      </c>
      <c r="Q27" s="24"/>
      <c r="R27" s="27"/>
      <c r="S27" s="28"/>
      <c r="T27" s="24"/>
      <c r="U27" s="27"/>
      <c r="V27" s="28"/>
      <c r="W27" s="29"/>
      <c r="X27" s="27"/>
      <c r="Y27" s="28"/>
      <c r="AE27" s="20" t="s">
        <v>381</v>
      </c>
      <c r="AF27" s="20" t="s">
        <v>387</v>
      </c>
      <c r="AN27" s="17" t="str">
        <f t="shared" si="0"/>
        <v xml:space="preserve">     P M       </v>
      </c>
    </row>
    <row r="28" spans="1:40" x14ac:dyDescent="0.25">
      <c r="A28" s="56" t="s">
        <v>181</v>
      </c>
      <c r="B28" s="25" t="s">
        <v>13</v>
      </c>
      <c r="C28" s="26" t="s">
        <v>18</v>
      </c>
      <c r="D28" s="24" t="s">
        <v>10</v>
      </c>
      <c r="E28" s="24" t="s">
        <v>131</v>
      </c>
      <c r="F28" s="52">
        <v>30</v>
      </c>
      <c r="G28" s="28" t="s">
        <v>60</v>
      </c>
      <c r="H28" s="24" t="s">
        <v>176</v>
      </c>
      <c r="I28" s="52">
        <v>0.5</v>
      </c>
      <c r="J28" s="28" t="s">
        <v>60</v>
      </c>
      <c r="K28" s="24" t="s">
        <v>105</v>
      </c>
      <c r="L28" s="27">
        <v>30</v>
      </c>
      <c r="M28" s="28" t="s">
        <v>60</v>
      </c>
      <c r="N28" s="24" t="s">
        <v>182</v>
      </c>
      <c r="O28" s="27">
        <v>30</v>
      </c>
      <c r="P28" s="28" t="s">
        <v>60</v>
      </c>
      <c r="Q28" s="24" t="s">
        <v>177</v>
      </c>
      <c r="R28" s="27" t="s">
        <v>87</v>
      </c>
      <c r="S28" s="28"/>
      <c r="T28" s="24"/>
      <c r="U28" s="27"/>
      <c r="V28" s="28"/>
      <c r="W28" s="29"/>
      <c r="X28" s="27"/>
      <c r="Y28" s="28"/>
      <c r="Z28" s="20" t="s">
        <v>378</v>
      </c>
      <c r="AE28" s="20" t="s">
        <v>381</v>
      </c>
      <c r="AF28" s="20" t="s">
        <v>387</v>
      </c>
      <c r="AN28" s="17" t="str">
        <f t="shared" si="0"/>
        <v xml:space="preserve">G     P M       </v>
      </c>
    </row>
    <row r="29" spans="1:40" x14ac:dyDescent="0.25">
      <c r="A29" s="56" t="s">
        <v>96</v>
      </c>
      <c r="B29" s="25" t="s">
        <v>13</v>
      </c>
      <c r="C29" s="26" t="s">
        <v>99</v>
      </c>
      <c r="D29" s="24" t="s">
        <v>11</v>
      </c>
      <c r="E29" s="24" t="s">
        <v>105</v>
      </c>
      <c r="F29" s="52">
        <v>80</v>
      </c>
      <c r="G29" s="28" t="s">
        <v>60</v>
      </c>
      <c r="H29" s="24" t="s">
        <v>108</v>
      </c>
      <c r="I29" s="27" t="s">
        <v>87</v>
      </c>
      <c r="J29" s="28"/>
      <c r="K29" s="24" t="s">
        <v>80</v>
      </c>
      <c r="L29" s="27">
        <v>10</v>
      </c>
      <c r="M29" s="28" t="s">
        <v>60</v>
      </c>
      <c r="N29" s="24"/>
      <c r="O29" s="27"/>
      <c r="P29" s="28"/>
      <c r="Q29" s="24"/>
      <c r="R29" s="27"/>
      <c r="S29" s="28"/>
      <c r="T29" s="24"/>
      <c r="U29" s="27"/>
      <c r="V29" s="28"/>
      <c r="W29" s="29"/>
      <c r="X29" s="27"/>
      <c r="Y29" s="28"/>
      <c r="AF29" s="20" t="s">
        <v>387</v>
      </c>
      <c r="AN29" s="17" t="str">
        <f t="shared" si="0"/>
        <v xml:space="preserve">      M       </v>
      </c>
    </row>
    <row r="30" spans="1:40" x14ac:dyDescent="0.25">
      <c r="A30" s="56" t="s">
        <v>91</v>
      </c>
      <c r="B30" s="25" t="s">
        <v>13</v>
      </c>
      <c r="C30" s="26" t="s">
        <v>99</v>
      </c>
      <c r="D30" s="24" t="s">
        <v>11</v>
      </c>
      <c r="E30" s="24" t="s">
        <v>100</v>
      </c>
      <c r="F30" s="52">
        <v>50</v>
      </c>
      <c r="G30" s="28" t="s">
        <v>60</v>
      </c>
      <c r="H30" s="24" t="s">
        <v>102</v>
      </c>
      <c r="I30" s="27">
        <v>20</v>
      </c>
      <c r="J30" s="28" t="s">
        <v>60</v>
      </c>
      <c r="K30" s="24"/>
      <c r="L30" s="27"/>
      <c r="M30" s="28"/>
      <c r="N30" s="24"/>
      <c r="O30" s="27"/>
      <c r="P30" s="28"/>
      <c r="Q30" s="24"/>
      <c r="R30" s="27"/>
      <c r="S30" s="28"/>
      <c r="T30" s="24"/>
      <c r="U30" s="27"/>
      <c r="V30" s="28"/>
      <c r="W30" s="29"/>
      <c r="X30" s="27"/>
      <c r="Y30" s="28"/>
      <c r="Z30" s="20" t="s">
        <v>378</v>
      </c>
      <c r="AF30" s="20" t="s">
        <v>387</v>
      </c>
      <c r="AN30" s="17" t="str">
        <f t="shared" si="0"/>
        <v xml:space="preserve">G      M       </v>
      </c>
    </row>
    <row r="31" spans="1:40" x14ac:dyDescent="0.25">
      <c r="A31" s="85" t="s">
        <v>576</v>
      </c>
      <c r="B31" s="25" t="s">
        <v>13</v>
      </c>
      <c r="C31" s="26" t="s">
        <v>348</v>
      </c>
      <c r="D31" s="24" t="s">
        <v>11</v>
      </c>
      <c r="E31" s="24" t="s">
        <v>100</v>
      </c>
      <c r="F31" s="52">
        <v>50</v>
      </c>
      <c r="G31" s="28" t="s">
        <v>60</v>
      </c>
      <c r="H31" s="24" t="s">
        <v>193</v>
      </c>
      <c r="I31" s="27">
        <v>20</v>
      </c>
      <c r="J31" s="28" t="s">
        <v>60</v>
      </c>
      <c r="K31" s="24" t="s">
        <v>349</v>
      </c>
      <c r="L31" s="27">
        <v>1</v>
      </c>
      <c r="M31" s="28" t="s">
        <v>149</v>
      </c>
      <c r="N31" s="24"/>
      <c r="O31" s="27"/>
      <c r="P31" s="28"/>
      <c r="Q31" s="24"/>
      <c r="R31" s="27"/>
      <c r="S31" s="28"/>
      <c r="T31" s="24"/>
      <c r="U31" s="27"/>
      <c r="V31" s="28"/>
      <c r="W31" s="29"/>
      <c r="X31" s="27"/>
      <c r="Y31" s="28"/>
      <c r="AF31" s="20" t="s">
        <v>387</v>
      </c>
      <c r="AG31" s="20" t="s">
        <v>385</v>
      </c>
      <c r="AN31" s="17" t="str">
        <f t="shared" si="0"/>
        <v xml:space="preserve">      M La      </v>
      </c>
    </row>
    <row r="32" spans="1:40" x14ac:dyDescent="0.25">
      <c r="A32" s="56" t="s">
        <v>340</v>
      </c>
      <c r="B32" s="25" t="s">
        <v>13</v>
      </c>
      <c r="C32" s="26" t="s">
        <v>175</v>
      </c>
      <c r="D32" s="24" t="s">
        <v>10</v>
      </c>
      <c r="E32" s="24" t="s">
        <v>341</v>
      </c>
      <c r="F32" s="52">
        <v>2</v>
      </c>
      <c r="G32" s="28" t="s">
        <v>149</v>
      </c>
      <c r="H32" s="24" t="s">
        <v>342</v>
      </c>
      <c r="I32" s="27" t="s">
        <v>87</v>
      </c>
      <c r="J32" s="28"/>
      <c r="K32" s="24"/>
      <c r="L32" s="27"/>
      <c r="M32" s="28"/>
      <c r="N32" s="24"/>
      <c r="O32" s="27"/>
      <c r="P32" s="28"/>
      <c r="Q32" s="24"/>
      <c r="R32" s="27"/>
      <c r="S32" s="28"/>
      <c r="T32" s="24"/>
      <c r="U32" s="27"/>
      <c r="V32" s="28"/>
      <c r="W32" s="29"/>
      <c r="X32" s="27"/>
      <c r="Y32" s="28"/>
      <c r="AE32" s="20" t="s">
        <v>381</v>
      </c>
      <c r="AN32" s="17" t="str">
        <f t="shared" si="0"/>
        <v xml:space="preserve">     P        </v>
      </c>
    </row>
    <row r="33" spans="1:40" x14ac:dyDescent="0.25">
      <c r="A33" s="56" t="s">
        <v>236</v>
      </c>
      <c r="B33" s="25" t="s">
        <v>13</v>
      </c>
      <c r="C33" s="26" t="s">
        <v>175</v>
      </c>
      <c r="D33" s="24" t="s">
        <v>10</v>
      </c>
      <c r="E33" s="24" t="s">
        <v>237</v>
      </c>
      <c r="F33" s="52">
        <v>25</v>
      </c>
      <c r="G33" s="28" t="s">
        <v>60</v>
      </c>
      <c r="H33" s="24"/>
      <c r="I33" s="27"/>
      <c r="J33" s="28"/>
      <c r="K33" s="24"/>
      <c r="L33" s="27"/>
      <c r="M33" s="28"/>
      <c r="N33" s="24"/>
      <c r="O33" s="27"/>
      <c r="P33" s="28"/>
      <c r="Q33" s="24"/>
      <c r="R33" s="27"/>
      <c r="S33" s="28"/>
      <c r="T33" s="24"/>
      <c r="U33" s="27"/>
      <c r="V33" s="28"/>
      <c r="W33" s="29"/>
      <c r="X33" s="27"/>
      <c r="Y33" s="28"/>
      <c r="AN33" s="17" t="str">
        <f t="shared" si="0"/>
        <v xml:space="preserve">             </v>
      </c>
    </row>
    <row r="34" spans="1:40" x14ac:dyDescent="0.25">
      <c r="A34" s="56" t="s">
        <v>524</v>
      </c>
      <c r="B34" s="25" t="s">
        <v>13</v>
      </c>
      <c r="C34" s="26" t="s">
        <v>19</v>
      </c>
      <c r="D34" s="24" t="s">
        <v>11</v>
      </c>
      <c r="E34" s="24" t="s">
        <v>346</v>
      </c>
      <c r="F34" s="52">
        <v>50</v>
      </c>
      <c r="G34" s="28" t="s">
        <v>60</v>
      </c>
      <c r="H34" s="24" t="s">
        <v>347</v>
      </c>
      <c r="I34" s="27">
        <v>20</v>
      </c>
      <c r="J34" s="28" t="s">
        <v>60</v>
      </c>
      <c r="K34" s="24" t="s">
        <v>295</v>
      </c>
      <c r="L34" s="27">
        <v>10</v>
      </c>
      <c r="M34" s="28" t="s">
        <v>60</v>
      </c>
      <c r="N34" s="24" t="s">
        <v>296</v>
      </c>
      <c r="O34" s="27">
        <v>20</v>
      </c>
      <c r="P34" s="28" t="s">
        <v>60</v>
      </c>
      <c r="Q34" s="24" t="s">
        <v>5</v>
      </c>
      <c r="R34" s="27">
        <v>20</v>
      </c>
      <c r="S34" s="28" t="s">
        <v>60</v>
      </c>
      <c r="T34" s="24"/>
      <c r="U34" s="27"/>
      <c r="V34" s="28"/>
      <c r="W34" s="29"/>
      <c r="X34" s="27"/>
      <c r="Y34" s="28"/>
      <c r="AG34" s="20" t="s">
        <v>393</v>
      </c>
      <c r="AN34" s="17" t="str">
        <f>CONCATENATE(Z34," ",AA34," ",AB34," ",AC34," ",AD34," ",AE34," ",AF34," ",AG34," ",AH34," ",AI34," ",AJ34," ",AK34," ",AL34," ",AM34)</f>
        <v xml:space="preserve">       La       </v>
      </c>
    </row>
    <row r="35" spans="1:40" x14ac:dyDescent="0.25">
      <c r="A35" s="56" t="s">
        <v>333</v>
      </c>
      <c r="B35" s="25" t="s">
        <v>13</v>
      </c>
      <c r="C35" s="26" t="s">
        <v>7</v>
      </c>
      <c r="D35" s="24" t="s">
        <v>11</v>
      </c>
      <c r="E35" s="24" t="s">
        <v>334</v>
      </c>
      <c r="F35" s="52" t="s">
        <v>87</v>
      </c>
      <c r="G35" s="28"/>
      <c r="H35" s="24" t="s">
        <v>335</v>
      </c>
      <c r="I35" s="27"/>
      <c r="J35" s="28"/>
      <c r="K35" s="24"/>
      <c r="L35" s="27"/>
      <c r="M35" s="28"/>
      <c r="N35" s="24"/>
      <c r="O35" s="27"/>
      <c r="P35" s="28"/>
      <c r="Q35" s="24"/>
      <c r="R35" s="27"/>
      <c r="S35" s="28"/>
      <c r="T35" s="24"/>
      <c r="U35" s="27"/>
      <c r="V35" s="28"/>
      <c r="W35" s="29"/>
      <c r="X35" s="27"/>
      <c r="Y35" s="28"/>
      <c r="Z35" s="20" t="s">
        <v>378</v>
      </c>
      <c r="AN35" s="17" t="str">
        <f>CONCATENATE(Z35," ",AA35," ",AB35," ",AC35," ",AD35," ",AE35," ",AF35," ",AG35," ",AH35," ",AI35," ",AJ35," ",AK35," ",AL35," ",AM35)</f>
        <v xml:space="preserve">G             </v>
      </c>
    </row>
    <row r="36" spans="1:40" x14ac:dyDescent="0.25">
      <c r="A36" s="87" t="s">
        <v>525</v>
      </c>
      <c r="B36" s="17" t="s">
        <v>13</v>
      </c>
      <c r="C36" s="17" t="s">
        <v>19</v>
      </c>
      <c r="D36" s="17" t="s">
        <v>11</v>
      </c>
      <c r="E36" s="17" t="s">
        <v>409</v>
      </c>
      <c r="F36" s="54">
        <v>60</v>
      </c>
      <c r="G36" s="20" t="s">
        <v>60</v>
      </c>
    </row>
    <row r="37" spans="1:40" x14ac:dyDescent="0.25">
      <c r="A37" s="87" t="s">
        <v>444</v>
      </c>
      <c r="B37" s="25" t="s">
        <v>13</v>
      </c>
      <c r="C37" s="26" t="s">
        <v>7</v>
      </c>
      <c r="D37" s="24" t="s">
        <v>11</v>
      </c>
      <c r="E37" s="24" t="s">
        <v>131</v>
      </c>
      <c r="F37" s="52">
        <v>30</v>
      </c>
      <c r="G37" s="28" t="s">
        <v>60</v>
      </c>
      <c r="H37" s="24" t="s">
        <v>93</v>
      </c>
      <c r="I37" s="27">
        <v>20</v>
      </c>
      <c r="J37" s="28" t="s">
        <v>60</v>
      </c>
      <c r="K37" s="24" t="s">
        <v>105</v>
      </c>
      <c r="L37" s="27">
        <v>20</v>
      </c>
      <c r="M37" s="28" t="s">
        <v>60</v>
      </c>
      <c r="N37" s="24" t="s">
        <v>138</v>
      </c>
      <c r="O37" s="27">
        <v>20</v>
      </c>
      <c r="P37" s="28" t="s">
        <v>60</v>
      </c>
      <c r="Q37" s="24" t="s">
        <v>177</v>
      </c>
      <c r="R37" s="27" t="s">
        <v>87</v>
      </c>
      <c r="S37" s="28"/>
      <c r="T37" s="24"/>
      <c r="U37" s="27"/>
      <c r="V37" s="28"/>
      <c r="W37" s="29"/>
      <c r="X37" s="27"/>
      <c r="Y37" s="28"/>
      <c r="Z37" s="20" t="s">
        <v>378</v>
      </c>
      <c r="AD37" s="20" t="s">
        <v>389</v>
      </c>
      <c r="AN37" s="17" t="str">
        <f t="shared" ref="AN37:AN65" si="1">CONCATENATE(Z37," ",AA37," ",AB37," ",AC37," ",AD37," ",AE37," ",AF37," ",AG37," ",AH37," ",AI37," ",AJ37," ",AK37," ",AL37," ",AM37)</f>
        <v xml:space="preserve">G    O         </v>
      </c>
    </row>
    <row r="38" spans="1:40" x14ac:dyDescent="0.25">
      <c r="A38" s="56" t="s">
        <v>452</v>
      </c>
      <c r="B38" s="25" t="s">
        <v>13</v>
      </c>
      <c r="C38" s="26" t="s">
        <v>7</v>
      </c>
      <c r="D38" s="24" t="s">
        <v>11</v>
      </c>
      <c r="E38" s="24" t="s">
        <v>188</v>
      </c>
      <c r="F38" s="52">
        <v>35</v>
      </c>
      <c r="G38" s="28" t="s">
        <v>60</v>
      </c>
      <c r="H38" s="24" t="s">
        <v>93</v>
      </c>
      <c r="I38" s="27">
        <v>20</v>
      </c>
      <c r="J38" s="28" t="s">
        <v>60</v>
      </c>
      <c r="K38" s="24" t="s">
        <v>105</v>
      </c>
      <c r="L38" s="27">
        <v>20</v>
      </c>
      <c r="M38" s="28" t="s">
        <v>60</v>
      </c>
      <c r="N38" s="24" t="s">
        <v>342</v>
      </c>
      <c r="O38" s="27">
        <v>5</v>
      </c>
      <c r="P38" s="28" t="s">
        <v>60</v>
      </c>
      <c r="Q38" s="17" t="s">
        <v>516</v>
      </c>
      <c r="R38" s="20" t="s">
        <v>87</v>
      </c>
      <c r="T38" s="24" t="s">
        <v>177</v>
      </c>
      <c r="U38" s="27" t="s">
        <v>87</v>
      </c>
      <c r="V38" s="28"/>
      <c r="W38" s="24" t="s">
        <v>453</v>
      </c>
      <c r="X38" s="27" t="s">
        <v>87</v>
      </c>
      <c r="Y38" s="28"/>
      <c r="AN38" s="17" t="str">
        <f t="shared" si="1"/>
        <v xml:space="preserve">             </v>
      </c>
    </row>
    <row r="39" spans="1:40" x14ac:dyDescent="0.25">
      <c r="A39" s="56" t="s">
        <v>454</v>
      </c>
      <c r="B39" s="25" t="s">
        <v>13</v>
      </c>
      <c r="C39" s="26" t="s">
        <v>7</v>
      </c>
      <c r="D39" s="24" t="s">
        <v>11</v>
      </c>
      <c r="E39" s="24" t="s">
        <v>153</v>
      </c>
      <c r="F39" s="52">
        <v>30</v>
      </c>
      <c r="G39" s="28" t="s">
        <v>60</v>
      </c>
      <c r="H39" s="24" t="s">
        <v>201</v>
      </c>
      <c r="I39" s="27">
        <v>10</v>
      </c>
      <c r="J39" s="28" t="s">
        <v>60</v>
      </c>
      <c r="K39" s="24" t="s">
        <v>455</v>
      </c>
      <c r="L39" s="27">
        <v>5</v>
      </c>
      <c r="M39" s="28" t="s">
        <v>60</v>
      </c>
      <c r="N39" s="24" t="s">
        <v>456</v>
      </c>
      <c r="O39" s="27" t="s">
        <v>87</v>
      </c>
      <c r="P39" s="28"/>
      <c r="Q39" s="24"/>
      <c r="R39" s="27"/>
      <c r="S39" s="28"/>
      <c r="T39" s="24"/>
      <c r="U39" s="27"/>
      <c r="V39" s="28"/>
      <c r="W39" s="29"/>
      <c r="X39" s="27"/>
      <c r="Y39" s="28"/>
      <c r="AN39" s="17" t="str">
        <f t="shared" si="1"/>
        <v xml:space="preserve">             </v>
      </c>
    </row>
    <row r="40" spans="1:40" x14ac:dyDescent="0.25">
      <c r="A40" s="56"/>
      <c r="B40" s="25"/>
      <c r="C40" s="26"/>
      <c r="D40" s="24"/>
      <c r="E40" s="24"/>
      <c r="F40" s="52"/>
      <c r="G40" s="28"/>
      <c r="H40" s="24"/>
      <c r="I40" s="27"/>
      <c r="J40" s="28"/>
      <c r="K40" s="24"/>
      <c r="L40" s="27"/>
      <c r="M40" s="28"/>
      <c r="N40" s="24"/>
      <c r="O40" s="27"/>
      <c r="P40" s="28"/>
      <c r="Q40" s="24"/>
      <c r="R40" s="27"/>
      <c r="S40" s="28"/>
      <c r="T40" s="24"/>
      <c r="U40" s="27"/>
      <c r="V40" s="28"/>
      <c r="W40" s="29"/>
      <c r="X40" s="27"/>
      <c r="Y40" s="28"/>
      <c r="AN40" s="17" t="str">
        <f t="shared" si="1"/>
        <v xml:space="preserve">             </v>
      </c>
    </row>
    <row r="41" spans="1:40" x14ac:dyDescent="0.25">
      <c r="A41" s="56"/>
      <c r="B41" s="25"/>
      <c r="C41" s="26"/>
      <c r="D41" s="24"/>
      <c r="E41" s="24"/>
      <c r="F41" s="52"/>
      <c r="G41" s="28"/>
      <c r="H41" s="24"/>
      <c r="I41" s="27"/>
      <c r="J41" s="28"/>
      <c r="K41" s="24"/>
      <c r="L41" s="27"/>
      <c r="M41" s="28"/>
      <c r="N41" s="24"/>
      <c r="O41" s="27"/>
      <c r="P41" s="28"/>
      <c r="Q41" s="24"/>
      <c r="R41" s="27"/>
      <c r="S41" s="28"/>
      <c r="T41" s="24"/>
      <c r="U41" s="27"/>
      <c r="V41" s="28"/>
      <c r="W41" s="29"/>
      <c r="X41" s="27"/>
      <c r="Y41" s="28"/>
      <c r="AN41" s="17" t="str">
        <f t="shared" si="1"/>
        <v xml:space="preserve">             </v>
      </c>
    </row>
    <row r="42" spans="1:40" x14ac:dyDescent="0.25">
      <c r="A42" s="56"/>
      <c r="B42" s="25"/>
      <c r="C42" s="26"/>
      <c r="D42" s="24"/>
      <c r="E42" s="24"/>
      <c r="F42" s="52"/>
      <c r="G42" s="28"/>
      <c r="H42" s="24"/>
      <c r="I42" s="27"/>
      <c r="J42" s="28"/>
      <c r="K42" s="24"/>
      <c r="L42" s="27"/>
      <c r="M42" s="28"/>
      <c r="N42" s="24"/>
      <c r="O42" s="27"/>
      <c r="P42" s="28"/>
      <c r="Q42" s="24"/>
      <c r="R42" s="27"/>
      <c r="S42" s="28"/>
      <c r="T42" s="24"/>
      <c r="U42" s="27"/>
      <c r="V42" s="28"/>
      <c r="W42" s="29"/>
      <c r="X42" s="27"/>
      <c r="Y42" s="28"/>
      <c r="AN42" s="17" t="str">
        <f t="shared" si="1"/>
        <v xml:space="preserve">             </v>
      </c>
    </row>
    <row r="43" spans="1:40" x14ac:dyDescent="0.25">
      <c r="A43" s="56"/>
      <c r="B43" s="25"/>
      <c r="C43" s="26"/>
      <c r="D43" s="24"/>
      <c r="E43" s="24"/>
      <c r="F43" s="52"/>
      <c r="G43" s="28"/>
      <c r="H43" s="24"/>
      <c r="I43" s="27"/>
      <c r="J43" s="28"/>
      <c r="K43" s="24"/>
      <c r="L43" s="27"/>
      <c r="M43" s="28"/>
      <c r="N43" s="24"/>
      <c r="O43" s="27"/>
      <c r="P43" s="28"/>
      <c r="Q43" s="24"/>
      <c r="R43" s="27"/>
      <c r="S43" s="28"/>
      <c r="T43" s="24"/>
      <c r="U43" s="27"/>
      <c r="V43" s="28"/>
      <c r="W43" s="29"/>
      <c r="X43" s="27"/>
      <c r="Y43" s="28"/>
      <c r="AN43" s="17" t="str">
        <f t="shared" si="1"/>
        <v xml:space="preserve">             </v>
      </c>
    </row>
    <row r="44" spans="1:40" x14ac:dyDescent="0.25">
      <c r="A44" s="56"/>
      <c r="B44" s="25"/>
      <c r="C44" s="26"/>
      <c r="D44" s="24"/>
      <c r="E44" s="24"/>
      <c r="F44" s="52"/>
      <c r="G44" s="28"/>
      <c r="H44" s="24"/>
      <c r="I44" s="27"/>
      <c r="J44" s="28"/>
      <c r="K44" s="24"/>
      <c r="L44" s="27"/>
      <c r="M44" s="28"/>
      <c r="N44" s="24"/>
      <c r="O44" s="27"/>
      <c r="P44" s="28"/>
      <c r="Q44" s="24"/>
      <c r="R44" s="27"/>
      <c r="S44" s="28"/>
      <c r="T44" s="24"/>
      <c r="U44" s="27"/>
      <c r="V44" s="28"/>
      <c r="W44" s="29"/>
      <c r="X44" s="27"/>
      <c r="Y44" s="28"/>
      <c r="AN44" s="17" t="str">
        <f t="shared" si="1"/>
        <v xml:space="preserve">             </v>
      </c>
    </row>
    <row r="45" spans="1:40" x14ac:dyDescent="0.25">
      <c r="A45" s="56"/>
      <c r="B45" s="25"/>
      <c r="C45" s="26"/>
      <c r="D45" s="24"/>
      <c r="E45" s="24"/>
      <c r="F45" s="52"/>
      <c r="G45" s="28"/>
      <c r="H45" s="24"/>
      <c r="I45" s="27"/>
      <c r="J45" s="28"/>
      <c r="K45" s="24"/>
      <c r="L45" s="27"/>
      <c r="M45" s="28"/>
      <c r="N45" s="24"/>
      <c r="O45" s="27"/>
      <c r="P45" s="28"/>
      <c r="Q45" s="24"/>
      <c r="R45" s="27"/>
      <c r="S45" s="28"/>
      <c r="T45" s="24"/>
      <c r="U45" s="27"/>
      <c r="V45" s="28"/>
      <c r="W45" s="29"/>
      <c r="X45" s="27"/>
      <c r="Y45" s="28"/>
      <c r="AN45" s="17" t="str">
        <f t="shared" si="1"/>
        <v xml:space="preserve">             </v>
      </c>
    </row>
    <row r="46" spans="1:40" x14ac:dyDescent="0.25">
      <c r="A46" s="56"/>
      <c r="B46" s="25"/>
      <c r="C46" s="26"/>
      <c r="D46" s="24"/>
      <c r="E46" s="24"/>
      <c r="F46" s="52"/>
      <c r="G46" s="28"/>
      <c r="H46" s="24"/>
      <c r="I46" s="27"/>
      <c r="J46" s="28"/>
      <c r="K46" s="24"/>
      <c r="L46" s="27"/>
      <c r="M46" s="28"/>
      <c r="N46" s="24"/>
      <c r="O46" s="27"/>
      <c r="P46" s="28"/>
      <c r="Q46" s="24"/>
      <c r="R46" s="27"/>
      <c r="S46" s="28"/>
      <c r="T46" s="24"/>
      <c r="U46" s="27"/>
      <c r="V46" s="28"/>
      <c r="W46" s="29"/>
      <c r="X46" s="27"/>
      <c r="Y46" s="28"/>
      <c r="AN46" s="17" t="str">
        <f t="shared" si="1"/>
        <v xml:space="preserve">             </v>
      </c>
    </row>
    <row r="47" spans="1:40" x14ac:dyDescent="0.25">
      <c r="A47" s="56"/>
      <c r="B47" s="25"/>
      <c r="C47" s="26"/>
      <c r="D47" s="24"/>
      <c r="E47" s="24"/>
      <c r="F47" s="52"/>
      <c r="G47" s="28"/>
      <c r="H47" s="24"/>
      <c r="I47" s="27"/>
      <c r="J47" s="28"/>
      <c r="K47" s="24"/>
      <c r="L47" s="27"/>
      <c r="M47" s="28"/>
      <c r="N47" s="24"/>
      <c r="O47" s="27"/>
      <c r="P47" s="28"/>
      <c r="Q47" s="24"/>
      <c r="R47" s="27"/>
      <c r="S47" s="28"/>
      <c r="T47" s="24"/>
      <c r="U47" s="27"/>
      <c r="V47" s="28"/>
      <c r="W47" s="29"/>
      <c r="X47" s="27"/>
      <c r="Y47" s="28"/>
      <c r="AN47" s="17" t="str">
        <f t="shared" si="1"/>
        <v xml:space="preserve">             </v>
      </c>
    </row>
    <row r="48" spans="1:40" x14ac:dyDescent="0.25">
      <c r="A48" s="56"/>
      <c r="B48" s="25"/>
      <c r="C48" s="26"/>
      <c r="D48" s="24"/>
      <c r="E48" s="24"/>
      <c r="F48" s="52"/>
      <c r="G48" s="28"/>
      <c r="H48" s="24"/>
      <c r="I48" s="27"/>
      <c r="J48" s="28"/>
      <c r="K48" s="24"/>
      <c r="L48" s="27"/>
      <c r="M48" s="28"/>
      <c r="N48" s="24"/>
      <c r="O48" s="27"/>
      <c r="P48" s="28"/>
      <c r="Q48" s="24"/>
      <c r="R48" s="27"/>
      <c r="S48" s="28"/>
      <c r="T48" s="24"/>
      <c r="U48" s="27"/>
      <c r="V48" s="28"/>
      <c r="W48" s="29"/>
      <c r="X48" s="27"/>
      <c r="Y48" s="28"/>
      <c r="AN48" s="17" t="str">
        <f t="shared" si="1"/>
        <v xml:space="preserve">             </v>
      </c>
    </row>
    <row r="49" spans="1:40" x14ac:dyDescent="0.25">
      <c r="A49" s="56"/>
      <c r="B49" s="25"/>
      <c r="C49" s="26"/>
      <c r="D49" s="24"/>
      <c r="E49" s="24"/>
      <c r="F49" s="52"/>
      <c r="G49" s="28"/>
      <c r="H49" s="24"/>
      <c r="I49" s="27"/>
      <c r="J49" s="28"/>
      <c r="K49" s="24"/>
      <c r="L49" s="27"/>
      <c r="M49" s="28"/>
      <c r="N49" s="24"/>
      <c r="O49" s="27"/>
      <c r="P49" s="28"/>
      <c r="Q49" s="24"/>
      <c r="R49" s="27"/>
      <c r="S49" s="28"/>
      <c r="T49" s="24"/>
      <c r="U49" s="27"/>
      <c r="V49" s="28"/>
      <c r="W49" s="29"/>
      <c r="X49" s="27"/>
      <c r="Y49" s="28"/>
      <c r="AN49" s="17" t="str">
        <f t="shared" si="1"/>
        <v xml:space="preserve">             </v>
      </c>
    </row>
    <row r="50" spans="1:40" x14ac:dyDescent="0.25">
      <c r="A50" s="56"/>
      <c r="B50" s="25"/>
      <c r="C50" s="26"/>
      <c r="D50" s="24"/>
      <c r="E50" s="24"/>
      <c r="F50" s="52"/>
      <c r="G50" s="28"/>
      <c r="H50" s="24"/>
      <c r="I50" s="27"/>
      <c r="J50" s="28"/>
      <c r="K50" s="24"/>
      <c r="L50" s="27"/>
      <c r="M50" s="28"/>
      <c r="N50" s="24"/>
      <c r="O50" s="27"/>
      <c r="P50" s="28"/>
      <c r="Q50" s="24"/>
      <c r="R50" s="27"/>
      <c r="S50" s="28"/>
      <c r="T50" s="24"/>
      <c r="U50" s="27"/>
      <c r="V50" s="28"/>
      <c r="W50" s="29"/>
      <c r="X50" s="27"/>
      <c r="Y50" s="28"/>
      <c r="AN50" s="17" t="str">
        <f t="shared" si="1"/>
        <v xml:space="preserve">             </v>
      </c>
    </row>
    <row r="51" spans="1:40" x14ac:dyDescent="0.25">
      <c r="A51" s="56"/>
      <c r="B51" s="25"/>
      <c r="C51" s="26"/>
      <c r="D51" s="24"/>
      <c r="E51" s="24"/>
      <c r="F51" s="52"/>
      <c r="G51" s="28"/>
      <c r="H51" s="24"/>
      <c r="I51" s="27"/>
      <c r="J51" s="28"/>
      <c r="K51" s="24"/>
      <c r="L51" s="27"/>
      <c r="M51" s="28"/>
      <c r="N51" s="24"/>
      <c r="O51" s="27"/>
      <c r="P51" s="28"/>
      <c r="Q51" s="24"/>
      <c r="R51" s="27"/>
      <c r="S51" s="28"/>
      <c r="T51" s="24"/>
      <c r="U51" s="27"/>
      <c r="V51" s="28"/>
      <c r="W51" s="29"/>
      <c r="X51" s="27"/>
      <c r="Y51" s="28"/>
      <c r="AN51" s="17" t="str">
        <f t="shared" si="1"/>
        <v xml:space="preserve">             </v>
      </c>
    </row>
    <row r="52" spans="1:40" x14ac:dyDescent="0.25">
      <c r="A52" s="56"/>
      <c r="B52" s="25"/>
      <c r="C52" s="26"/>
      <c r="D52" s="24"/>
      <c r="E52" s="24"/>
      <c r="F52" s="52"/>
      <c r="G52" s="28"/>
      <c r="H52" s="24"/>
      <c r="I52" s="27"/>
      <c r="J52" s="28"/>
      <c r="K52" s="24"/>
      <c r="L52" s="27"/>
      <c r="M52" s="28"/>
      <c r="N52" s="24"/>
      <c r="O52" s="27"/>
      <c r="P52" s="28"/>
      <c r="Q52" s="24"/>
      <c r="R52" s="27"/>
      <c r="S52" s="28"/>
      <c r="T52" s="24"/>
      <c r="U52" s="27"/>
      <c r="V52" s="28"/>
      <c r="W52" s="29"/>
      <c r="X52" s="27"/>
      <c r="Y52" s="28"/>
      <c r="AN52" s="17" t="str">
        <f t="shared" si="1"/>
        <v xml:space="preserve">             </v>
      </c>
    </row>
    <row r="53" spans="1:40" x14ac:dyDescent="0.25">
      <c r="A53" s="56"/>
      <c r="B53" s="25"/>
      <c r="C53" s="26"/>
      <c r="D53" s="24"/>
      <c r="E53" s="24"/>
      <c r="F53" s="52"/>
      <c r="G53" s="28"/>
      <c r="H53" s="24"/>
      <c r="I53" s="27"/>
      <c r="J53" s="28"/>
      <c r="K53" s="24"/>
      <c r="L53" s="27"/>
      <c r="M53" s="28"/>
      <c r="N53" s="24"/>
      <c r="O53" s="27"/>
      <c r="P53" s="28"/>
      <c r="Q53" s="24"/>
      <c r="R53" s="27"/>
      <c r="S53" s="28"/>
      <c r="T53" s="24"/>
      <c r="U53" s="27"/>
      <c r="V53" s="28"/>
      <c r="W53" s="29"/>
      <c r="X53" s="27"/>
      <c r="Y53" s="28"/>
      <c r="AN53" s="17" t="str">
        <f t="shared" si="1"/>
        <v xml:space="preserve">             </v>
      </c>
    </row>
    <row r="54" spans="1:40" x14ac:dyDescent="0.25">
      <c r="A54" s="56"/>
      <c r="B54" s="25"/>
      <c r="C54" s="26"/>
      <c r="D54" s="24"/>
      <c r="E54" s="24"/>
      <c r="F54" s="52"/>
      <c r="G54" s="28"/>
      <c r="H54" s="24"/>
      <c r="I54" s="27"/>
      <c r="J54" s="28"/>
      <c r="K54" s="24"/>
      <c r="L54" s="27"/>
      <c r="M54" s="28"/>
      <c r="N54" s="24"/>
      <c r="O54" s="27"/>
      <c r="P54" s="28"/>
      <c r="Q54" s="24"/>
      <c r="R54" s="27"/>
      <c r="S54" s="28"/>
      <c r="T54" s="24"/>
      <c r="U54" s="27"/>
      <c r="V54" s="28"/>
      <c r="W54" s="29"/>
      <c r="X54" s="27"/>
      <c r="Y54" s="28"/>
      <c r="AN54" s="17" t="str">
        <f t="shared" si="1"/>
        <v xml:space="preserve">             </v>
      </c>
    </row>
    <row r="55" spans="1:40" x14ac:dyDescent="0.25">
      <c r="A55" s="56"/>
      <c r="B55" s="25"/>
      <c r="C55" s="26"/>
      <c r="D55" s="24"/>
      <c r="E55" s="24"/>
      <c r="F55" s="52"/>
      <c r="G55" s="28"/>
      <c r="H55" s="24"/>
      <c r="I55" s="27"/>
      <c r="J55" s="28"/>
      <c r="K55" s="24"/>
      <c r="L55" s="27"/>
      <c r="M55" s="28"/>
      <c r="N55" s="24"/>
      <c r="O55" s="27"/>
      <c r="P55" s="28"/>
      <c r="Q55" s="24"/>
      <c r="R55" s="27"/>
      <c r="S55" s="28"/>
      <c r="T55" s="24"/>
      <c r="U55" s="27"/>
      <c r="V55" s="28"/>
      <c r="W55" s="29"/>
      <c r="X55" s="27"/>
      <c r="Y55" s="28"/>
      <c r="AN55" s="17" t="str">
        <f t="shared" si="1"/>
        <v xml:space="preserve">             </v>
      </c>
    </row>
    <row r="56" spans="1:40" x14ac:dyDescent="0.25">
      <c r="A56" s="56"/>
      <c r="B56" s="25"/>
      <c r="C56" s="26"/>
      <c r="D56" s="24"/>
      <c r="E56" s="24"/>
      <c r="F56" s="52"/>
      <c r="G56" s="28"/>
      <c r="H56" s="24"/>
      <c r="I56" s="27"/>
      <c r="J56" s="28"/>
      <c r="K56" s="24"/>
      <c r="L56" s="27"/>
      <c r="M56" s="28"/>
      <c r="N56" s="24"/>
      <c r="O56" s="27"/>
      <c r="P56" s="28"/>
      <c r="Q56" s="24"/>
      <c r="R56" s="27"/>
      <c r="S56" s="28"/>
      <c r="T56" s="24"/>
      <c r="U56" s="27"/>
      <c r="V56" s="28"/>
      <c r="W56" s="29"/>
      <c r="X56" s="27"/>
      <c r="Y56" s="28"/>
      <c r="AN56" s="17" t="str">
        <f t="shared" si="1"/>
        <v xml:space="preserve">             </v>
      </c>
    </row>
    <row r="57" spans="1:40" x14ac:dyDescent="0.25">
      <c r="A57" s="56"/>
      <c r="B57" s="25"/>
      <c r="C57" s="26"/>
      <c r="D57" s="24"/>
      <c r="E57" s="24"/>
      <c r="F57" s="52"/>
      <c r="G57" s="28"/>
      <c r="H57" s="24"/>
      <c r="I57" s="27"/>
      <c r="J57" s="28"/>
      <c r="K57" s="24"/>
      <c r="L57" s="27"/>
      <c r="M57" s="28"/>
      <c r="N57" s="24"/>
      <c r="O57" s="27"/>
      <c r="P57" s="28"/>
      <c r="Q57" s="24"/>
      <c r="R57" s="27"/>
      <c r="S57" s="28"/>
      <c r="T57" s="24"/>
      <c r="U57" s="27"/>
      <c r="V57" s="28"/>
      <c r="W57" s="29"/>
      <c r="X57" s="27"/>
      <c r="Y57" s="28"/>
      <c r="AN57" s="17" t="str">
        <f t="shared" si="1"/>
        <v xml:space="preserve">             </v>
      </c>
    </row>
    <row r="58" spans="1:40" x14ac:dyDescent="0.25">
      <c r="A58" s="56"/>
      <c r="B58" s="25"/>
      <c r="C58" s="26"/>
      <c r="D58" s="24"/>
      <c r="E58" s="24"/>
      <c r="F58" s="52"/>
      <c r="G58" s="28"/>
      <c r="H58" s="24"/>
      <c r="I58" s="27"/>
      <c r="J58" s="28"/>
      <c r="K58" s="24"/>
      <c r="L58" s="27"/>
      <c r="M58" s="28"/>
      <c r="N58" s="24"/>
      <c r="O58" s="27"/>
      <c r="P58" s="28"/>
      <c r="Q58" s="24"/>
      <c r="R58" s="27"/>
      <c r="S58" s="28"/>
      <c r="T58" s="24"/>
      <c r="U58" s="27"/>
      <c r="V58" s="28"/>
      <c r="W58" s="29"/>
      <c r="X58" s="27"/>
      <c r="Y58" s="28"/>
      <c r="AN58" s="17" t="str">
        <f t="shared" si="1"/>
        <v xml:space="preserve">             </v>
      </c>
    </row>
    <row r="59" spans="1:40" x14ac:dyDescent="0.25">
      <c r="A59" s="56"/>
      <c r="B59" s="25"/>
      <c r="C59" s="26"/>
      <c r="D59" s="24"/>
      <c r="E59" s="24"/>
      <c r="F59" s="52"/>
      <c r="G59" s="28"/>
      <c r="H59" s="24"/>
      <c r="I59" s="27"/>
      <c r="J59" s="28"/>
      <c r="K59" s="24"/>
      <c r="L59" s="27"/>
      <c r="M59" s="28"/>
      <c r="N59" s="24"/>
      <c r="O59" s="27"/>
      <c r="P59" s="28"/>
      <c r="Q59" s="24"/>
      <c r="R59" s="27"/>
      <c r="S59" s="28"/>
      <c r="T59" s="24"/>
      <c r="U59" s="27"/>
      <c r="V59" s="28"/>
      <c r="W59" s="29"/>
      <c r="X59" s="27"/>
      <c r="Y59" s="28"/>
      <c r="AN59" s="17" t="str">
        <f t="shared" si="1"/>
        <v xml:space="preserve">             </v>
      </c>
    </row>
    <row r="60" spans="1:40" x14ac:dyDescent="0.25">
      <c r="A60" s="56"/>
      <c r="B60" s="25"/>
      <c r="C60" s="26"/>
      <c r="D60" s="24"/>
      <c r="E60" s="24"/>
      <c r="F60" s="52"/>
      <c r="G60" s="28"/>
      <c r="H60" s="24"/>
      <c r="I60" s="27"/>
      <c r="J60" s="28"/>
      <c r="K60" s="24"/>
      <c r="L60" s="27"/>
      <c r="M60" s="28"/>
      <c r="N60" s="24"/>
      <c r="O60" s="27"/>
      <c r="P60" s="28"/>
      <c r="Q60" s="24"/>
      <c r="R60" s="27"/>
      <c r="S60" s="28"/>
      <c r="T60" s="24"/>
      <c r="U60" s="27"/>
      <c r="V60" s="28"/>
      <c r="W60" s="29"/>
      <c r="X60" s="27"/>
      <c r="Y60" s="28"/>
      <c r="AN60" s="17" t="str">
        <f t="shared" si="1"/>
        <v xml:space="preserve">             </v>
      </c>
    </row>
    <row r="61" spans="1:40" x14ac:dyDescent="0.25">
      <c r="A61" s="56"/>
      <c r="B61" s="25"/>
      <c r="C61" s="26"/>
      <c r="D61" s="24"/>
      <c r="E61" s="24"/>
      <c r="F61" s="52"/>
      <c r="G61" s="28"/>
      <c r="H61" s="24"/>
      <c r="I61" s="27"/>
      <c r="J61" s="28"/>
      <c r="K61" s="24"/>
      <c r="L61" s="27"/>
      <c r="M61" s="28"/>
      <c r="N61" s="24"/>
      <c r="O61" s="27"/>
      <c r="P61" s="28"/>
      <c r="Q61" s="24"/>
      <c r="R61" s="27"/>
      <c r="S61" s="28"/>
      <c r="T61" s="24"/>
      <c r="U61" s="27"/>
      <c r="V61" s="28"/>
      <c r="W61" s="29"/>
      <c r="X61" s="27"/>
      <c r="Y61" s="28"/>
      <c r="AN61" s="17" t="str">
        <f t="shared" si="1"/>
        <v xml:space="preserve">             </v>
      </c>
    </row>
    <row r="62" spans="1:40" x14ac:dyDescent="0.25">
      <c r="A62" s="56"/>
      <c r="B62" s="25"/>
      <c r="C62" s="26"/>
      <c r="D62" s="24"/>
      <c r="E62" s="24"/>
      <c r="F62" s="52"/>
      <c r="G62" s="28"/>
      <c r="H62" s="24"/>
      <c r="I62" s="27"/>
      <c r="J62" s="28"/>
      <c r="K62" s="24"/>
      <c r="L62" s="27"/>
      <c r="M62" s="28"/>
      <c r="N62" s="24"/>
      <c r="O62" s="27"/>
      <c r="P62" s="28"/>
      <c r="Q62" s="24"/>
      <c r="R62" s="27"/>
      <c r="S62" s="28"/>
      <c r="T62" s="24"/>
      <c r="U62" s="27"/>
      <c r="V62" s="28"/>
      <c r="W62" s="29"/>
      <c r="X62" s="27"/>
      <c r="Y62" s="28"/>
      <c r="AN62" s="17" t="str">
        <f t="shared" si="1"/>
        <v xml:space="preserve">             </v>
      </c>
    </row>
    <row r="63" spans="1:40" x14ac:dyDescent="0.25">
      <c r="A63" s="56"/>
      <c r="B63" s="25"/>
      <c r="C63" s="26"/>
      <c r="D63" s="24"/>
      <c r="E63" s="24"/>
      <c r="F63" s="52"/>
      <c r="G63" s="28"/>
      <c r="H63" s="24"/>
      <c r="I63" s="27"/>
      <c r="J63" s="28"/>
      <c r="K63" s="24"/>
      <c r="L63" s="27"/>
      <c r="M63" s="28"/>
      <c r="N63" s="24"/>
      <c r="O63" s="27"/>
      <c r="P63" s="28"/>
      <c r="Q63" s="24"/>
      <c r="R63" s="27"/>
      <c r="S63" s="28"/>
      <c r="T63" s="24"/>
      <c r="U63" s="27"/>
      <c r="V63" s="28"/>
      <c r="W63" s="29"/>
      <c r="X63" s="27"/>
      <c r="Y63" s="28"/>
      <c r="AN63" s="17" t="str">
        <f t="shared" si="1"/>
        <v xml:space="preserve">             </v>
      </c>
    </row>
    <row r="64" spans="1:40" x14ac:dyDescent="0.25">
      <c r="A64" s="56"/>
      <c r="B64" s="25"/>
      <c r="C64" s="26"/>
      <c r="D64" s="24"/>
      <c r="E64" s="24"/>
      <c r="F64" s="52"/>
      <c r="G64" s="28"/>
      <c r="H64" s="24"/>
      <c r="I64" s="27"/>
      <c r="J64" s="28"/>
      <c r="K64" s="24"/>
      <c r="L64" s="27"/>
      <c r="M64" s="28"/>
      <c r="N64" s="24"/>
      <c r="O64" s="27"/>
      <c r="P64" s="28"/>
      <c r="Q64" s="24"/>
      <c r="R64" s="27"/>
      <c r="S64" s="28"/>
      <c r="T64" s="24"/>
      <c r="U64" s="27"/>
      <c r="V64" s="28"/>
      <c r="W64" s="29"/>
      <c r="X64" s="27"/>
      <c r="Y64" s="28"/>
      <c r="AN64" s="17" t="str">
        <f t="shared" si="1"/>
        <v xml:space="preserve">             </v>
      </c>
    </row>
    <row r="65" spans="1:40" x14ac:dyDescent="0.25">
      <c r="A65" s="56"/>
      <c r="B65" s="25"/>
      <c r="C65" s="26"/>
      <c r="D65" s="24"/>
      <c r="E65" s="24"/>
      <c r="F65" s="52"/>
      <c r="G65" s="28"/>
      <c r="H65" s="24"/>
      <c r="I65" s="27"/>
      <c r="J65" s="28"/>
      <c r="K65" s="24"/>
      <c r="L65" s="27"/>
      <c r="M65" s="28"/>
      <c r="N65" s="24"/>
      <c r="O65" s="27"/>
      <c r="P65" s="28"/>
      <c r="Q65" s="24"/>
      <c r="R65" s="27"/>
      <c r="S65" s="28"/>
      <c r="T65" s="24"/>
      <c r="U65" s="27"/>
      <c r="V65" s="28"/>
      <c r="W65" s="29"/>
      <c r="X65" s="27"/>
      <c r="Y65" s="28"/>
      <c r="AN65" s="17" t="str">
        <f t="shared" si="1"/>
        <v xml:space="preserve">             </v>
      </c>
    </row>
    <row r="66" spans="1:40" x14ac:dyDescent="0.25">
      <c r="A66" s="56"/>
      <c r="B66" s="25"/>
      <c r="C66" s="26"/>
      <c r="D66" s="24"/>
      <c r="E66" s="24"/>
      <c r="F66" s="52"/>
      <c r="G66" s="28"/>
      <c r="H66" s="24"/>
      <c r="I66" s="27"/>
      <c r="J66" s="28"/>
      <c r="K66" s="24"/>
      <c r="L66" s="27"/>
      <c r="M66" s="28"/>
      <c r="N66" s="24"/>
      <c r="O66" s="27"/>
      <c r="P66" s="28"/>
      <c r="Q66" s="24"/>
      <c r="R66" s="27"/>
      <c r="S66" s="28"/>
      <c r="T66" s="24"/>
      <c r="U66" s="27"/>
      <c r="V66" s="28"/>
      <c r="W66" s="29"/>
      <c r="X66" s="27"/>
      <c r="Y66" s="28"/>
      <c r="AN66" s="17" t="str">
        <f t="shared" ref="AN66:AN92" si="2">CONCATENATE(Z66," ",AA66," ",AB66," ",AC66," ",AD66," ",AE66," ",AF66," ",AG66," ",AH66," ",AI66," ",AJ66," ",AK66," ",AL66," ",AM66)</f>
        <v xml:space="preserve">             </v>
      </c>
    </row>
    <row r="67" spans="1:40" x14ac:dyDescent="0.25">
      <c r="A67" s="56"/>
      <c r="B67" s="25"/>
      <c r="C67" s="26"/>
      <c r="D67" s="24"/>
      <c r="E67" s="24"/>
      <c r="F67" s="52"/>
      <c r="G67" s="28"/>
      <c r="H67" s="24"/>
      <c r="I67" s="27"/>
      <c r="J67" s="28"/>
      <c r="K67" s="24"/>
      <c r="L67" s="27"/>
      <c r="M67" s="28"/>
      <c r="N67" s="24"/>
      <c r="O67" s="27"/>
      <c r="P67" s="28"/>
      <c r="Q67" s="24"/>
      <c r="R67" s="27"/>
      <c r="S67" s="28"/>
      <c r="T67" s="24"/>
      <c r="U67" s="27"/>
      <c r="V67" s="28"/>
      <c r="W67" s="29"/>
      <c r="X67" s="27"/>
      <c r="Y67" s="28"/>
      <c r="AN67" s="17" t="str">
        <f t="shared" si="2"/>
        <v xml:space="preserve">             </v>
      </c>
    </row>
    <row r="68" spans="1:40" x14ac:dyDescent="0.25">
      <c r="A68" s="56"/>
      <c r="B68" s="25"/>
      <c r="C68" s="26"/>
      <c r="D68" s="24"/>
      <c r="E68" s="24"/>
      <c r="F68" s="52"/>
      <c r="G68" s="28"/>
      <c r="H68" s="24"/>
      <c r="I68" s="27"/>
      <c r="J68" s="28"/>
      <c r="K68" s="24"/>
      <c r="L68" s="27"/>
      <c r="M68" s="28"/>
      <c r="N68" s="24"/>
      <c r="O68" s="27"/>
      <c r="P68" s="28"/>
      <c r="Q68" s="24"/>
      <c r="R68" s="27"/>
      <c r="S68" s="28"/>
      <c r="T68" s="24"/>
      <c r="U68" s="27"/>
      <c r="V68" s="28"/>
      <c r="W68" s="29"/>
      <c r="X68" s="27"/>
      <c r="Y68" s="28"/>
      <c r="AN68" s="17" t="str">
        <f t="shared" si="2"/>
        <v xml:space="preserve">             </v>
      </c>
    </row>
    <row r="69" spans="1:40" x14ac:dyDescent="0.25">
      <c r="A69" s="56"/>
      <c r="B69" s="25"/>
      <c r="C69" s="26"/>
      <c r="D69" s="24"/>
      <c r="E69" s="24"/>
      <c r="F69" s="52"/>
      <c r="G69" s="28"/>
      <c r="H69" s="24"/>
      <c r="I69" s="27"/>
      <c r="J69" s="28"/>
      <c r="K69" s="24"/>
      <c r="L69" s="27"/>
      <c r="M69" s="28"/>
      <c r="N69" s="24"/>
      <c r="O69" s="27"/>
      <c r="P69" s="28"/>
      <c r="Q69" s="24"/>
      <c r="R69" s="27"/>
      <c r="S69" s="28"/>
      <c r="T69" s="24"/>
      <c r="U69" s="27"/>
      <c r="V69" s="28"/>
      <c r="W69" s="29"/>
      <c r="X69" s="27"/>
      <c r="Y69" s="28"/>
      <c r="AN69" s="17" t="str">
        <f t="shared" si="2"/>
        <v xml:space="preserve">             </v>
      </c>
    </row>
    <row r="70" spans="1:40" x14ac:dyDescent="0.25">
      <c r="A70" s="56"/>
      <c r="B70" s="25"/>
      <c r="C70" s="26"/>
      <c r="D70" s="24"/>
      <c r="E70" s="24"/>
      <c r="F70" s="52"/>
      <c r="G70" s="28"/>
      <c r="H70" s="24"/>
      <c r="I70" s="27"/>
      <c r="J70" s="28"/>
      <c r="K70" s="24"/>
      <c r="L70" s="27"/>
      <c r="M70" s="28"/>
      <c r="N70" s="24"/>
      <c r="O70" s="27"/>
      <c r="P70" s="28"/>
      <c r="Q70" s="24"/>
      <c r="R70" s="27"/>
      <c r="S70" s="28"/>
      <c r="T70" s="24"/>
      <c r="U70" s="27"/>
      <c r="V70" s="28"/>
      <c r="W70" s="29"/>
      <c r="X70" s="27"/>
      <c r="Y70" s="28"/>
      <c r="AN70" s="17" t="str">
        <f t="shared" si="2"/>
        <v xml:space="preserve">             </v>
      </c>
    </row>
    <row r="71" spans="1:40" x14ac:dyDescent="0.25">
      <c r="A71" s="56"/>
      <c r="B71" s="25"/>
      <c r="C71" s="26"/>
      <c r="D71" s="24"/>
      <c r="E71" s="24"/>
      <c r="F71" s="52"/>
      <c r="G71" s="28"/>
      <c r="H71" s="24"/>
      <c r="I71" s="27"/>
      <c r="J71" s="28"/>
      <c r="K71" s="24"/>
      <c r="L71" s="27"/>
      <c r="M71" s="28"/>
      <c r="N71" s="24"/>
      <c r="O71" s="27"/>
      <c r="P71" s="28"/>
      <c r="Q71" s="24"/>
      <c r="R71" s="27"/>
      <c r="S71" s="28"/>
      <c r="T71" s="24"/>
      <c r="U71" s="27"/>
      <c r="V71" s="28"/>
      <c r="W71" s="29"/>
      <c r="X71" s="27"/>
      <c r="Y71" s="28"/>
      <c r="AN71" s="17" t="str">
        <f t="shared" si="2"/>
        <v xml:space="preserve">             </v>
      </c>
    </row>
    <row r="72" spans="1:40" x14ac:dyDescent="0.25">
      <c r="A72" s="56"/>
      <c r="B72" s="25"/>
      <c r="C72" s="26"/>
      <c r="D72" s="24"/>
      <c r="E72" s="24"/>
      <c r="F72" s="52"/>
      <c r="G72" s="28"/>
      <c r="H72" s="24"/>
      <c r="I72" s="27"/>
      <c r="J72" s="28"/>
      <c r="K72" s="24"/>
      <c r="L72" s="27"/>
      <c r="M72" s="28"/>
      <c r="N72" s="24"/>
      <c r="O72" s="27"/>
      <c r="P72" s="28"/>
      <c r="Q72" s="24"/>
      <c r="R72" s="27"/>
      <c r="S72" s="28"/>
      <c r="T72" s="24"/>
      <c r="U72" s="27"/>
      <c r="V72" s="28"/>
      <c r="W72" s="29"/>
      <c r="X72" s="27"/>
      <c r="Y72" s="28"/>
      <c r="AN72" s="17" t="str">
        <f t="shared" si="2"/>
        <v xml:space="preserve">             </v>
      </c>
    </row>
    <row r="73" spans="1:40" x14ac:dyDescent="0.25">
      <c r="A73" s="56"/>
      <c r="B73" s="25"/>
      <c r="C73" s="26"/>
      <c r="D73" s="24"/>
      <c r="E73" s="24"/>
      <c r="F73" s="52"/>
      <c r="G73" s="28"/>
      <c r="H73" s="24"/>
      <c r="I73" s="27"/>
      <c r="J73" s="28"/>
      <c r="K73" s="24"/>
      <c r="L73" s="27"/>
      <c r="M73" s="28"/>
      <c r="N73" s="24"/>
      <c r="O73" s="27"/>
      <c r="P73" s="28"/>
      <c r="Q73" s="24"/>
      <c r="R73" s="27"/>
      <c r="S73" s="28"/>
      <c r="T73" s="24"/>
      <c r="U73" s="27"/>
      <c r="V73" s="28"/>
      <c r="W73" s="29"/>
      <c r="X73" s="27"/>
      <c r="Y73" s="28"/>
      <c r="AN73" s="17" t="str">
        <f t="shared" si="2"/>
        <v xml:space="preserve">             </v>
      </c>
    </row>
    <row r="74" spans="1:40" x14ac:dyDescent="0.25">
      <c r="A74" s="56"/>
      <c r="B74" s="25"/>
      <c r="C74" s="26"/>
      <c r="D74" s="24"/>
      <c r="E74" s="24"/>
      <c r="F74" s="52"/>
      <c r="G74" s="28"/>
      <c r="H74" s="24"/>
      <c r="I74" s="27"/>
      <c r="J74" s="28"/>
      <c r="K74" s="24"/>
      <c r="L74" s="27"/>
      <c r="M74" s="28"/>
      <c r="N74" s="24"/>
      <c r="O74" s="27"/>
      <c r="P74" s="28"/>
      <c r="Q74" s="24"/>
      <c r="R74" s="27"/>
      <c r="S74" s="28"/>
      <c r="T74" s="24"/>
      <c r="U74" s="27"/>
      <c r="V74" s="28"/>
      <c r="W74" s="29"/>
      <c r="X74" s="27"/>
      <c r="Y74" s="28"/>
      <c r="AN74" s="17" t="str">
        <f t="shared" si="2"/>
        <v xml:space="preserve">             </v>
      </c>
    </row>
    <row r="75" spans="1:40" x14ac:dyDescent="0.25">
      <c r="A75" s="56"/>
      <c r="B75" s="25"/>
      <c r="C75" s="26"/>
      <c r="D75" s="24"/>
      <c r="E75" s="24"/>
      <c r="F75" s="52"/>
      <c r="G75" s="28"/>
      <c r="H75" s="24"/>
      <c r="I75" s="27"/>
      <c r="J75" s="28"/>
      <c r="K75" s="24"/>
      <c r="L75" s="27"/>
      <c r="M75" s="28"/>
      <c r="N75" s="24"/>
      <c r="O75" s="27"/>
      <c r="P75" s="28"/>
      <c r="Q75" s="24"/>
      <c r="R75" s="27"/>
      <c r="S75" s="28"/>
      <c r="T75" s="24"/>
      <c r="U75" s="27"/>
      <c r="V75" s="28"/>
      <c r="W75" s="29"/>
      <c r="X75" s="27"/>
      <c r="Y75" s="28"/>
      <c r="AN75" s="17" t="str">
        <f t="shared" si="2"/>
        <v xml:space="preserve">             </v>
      </c>
    </row>
    <row r="76" spans="1:40" x14ac:dyDescent="0.25">
      <c r="A76" s="56"/>
      <c r="B76" s="25"/>
      <c r="C76" s="26"/>
      <c r="D76" s="24"/>
      <c r="E76" s="24"/>
      <c r="F76" s="52"/>
      <c r="G76" s="28"/>
      <c r="H76" s="24"/>
      <c r="I76" s="27"/>
      <c r="J76" s="28"/>
      <c r="K76" s="24"/>
      <c r="L76" s="27"/>
      <c r="M76" s="28"/>
      <c r="N76" s="24"/>
      <c r="O76" s="27"/>
      <c r="P76" s="28"/>
      <c r="Q76" s="24"/>
      <c r="R76" s="27"/>
      <c r="S76" s="28"/>
      <c r="T76" s="24"/>
      <c r="U76" s="27"/>
      <c r="V76" s="28"/>
      <c r="W76" s="29"/>
      <c r="X76" s="27"/>
      <c r="Y76" s="28"/>
      <c r="AN76" s="17" t="str">
        <f t="shared" si="2"/>
        <v xml:space="preserve">             </v>
      </c>
    </row>
    <row r="77" spans="1:40" x14ac:dyDescent="0.25">
      <c r="A77" s="56"/>
      <c r="B77" s="25"/>
      <c r="C77" s="26"/>
      <c r="D77" s="24"/>
      <c r="E77" s="24"/>
      <c r="F77" s="52"/>
      <c r="G77" s="28"/>
      <c r="H77" s="24"/>
      <c r="I77" s="27"/>
      <c r="J77" s="28"/>
      <c r="K77" s="24"/>
      <c r="L77" s="27"/>
      <c r="M77" s="28"/>
      <c r="N77" s="24"/>
      <c r="O77" s="27"/>
      <c r="P77" s="28"/>
      <c r="Q77" s="24"/>
      <c r="R77" s="27"/>
      <c r="S77" s="28"/>
      <c r="T77" s="24"/>
      <c r="U77" s="27"/>
      <c r="V77" s="28"/>
      <c r="W77" s="29"/>
      <c r="X77" s="27"/>
      <c r="Y77" s="28"/>
      <c r="AN77" s="17" t="str">
        <f t="shared" si="2"/>
        <v xml:space="preserve">             </v>
      </c>
    </row>
    <row r="78" spans="1:40" x14ac:dyDescent="0.25">
      <c r="A78" s="56"/>
      <c r="B78" s="25"/>
      <c r="C78" s="26"/>
      <c r="D78" s="24"/>
      <c r="E78" s="24"/>
      <c r="F78" s="52"/>
      <c r="G78" s="28"/>
      <c r="H78" s="24"/>
      <c r="I78" s="27"/>
      <c r="J78" s="28"/>
      <c r="K78" s="24"/>
      <c r="L78" s="27"/>
      <c r="M78" s="28"/>
      <c r="N78" s="24"/>
      <c r="O78" s="27"/>
      <c r="P78" s="28"/>
      <c r="Q78" s="24"/>
      <c r="R78" s="27"/>
      <c r="S78" s="28"/>
      <c r="T78" s="24"/>
      <c r="U78" s="27"/>
      <c r="V78" s="28"/>
      <c r="W78" s="29"/>
      <c r="X78" s="27"/>
      <c r="Y78" s="28"/>
      <c r="AN78" s="17" t="str">
        <f t="shared" si="2"/>
        <v xml:space="preserve">             </v>
      </c>
    </row>
    <row r="79" spans="1:40" x14ac:dyDescent="0.25">
      <c r="A79" s="56"/>
      <c r="B79" s="25"/>
      <c r="C79" s="26"/>
      <c r="D79" s="24"/>
      <c r="E79" s="24"/>
      <c r="F79" s="52"/>
      <c r="G79" s="28"/>
      <c r="H79" s="24"/>
      <c r="I79" s="27"/>
      <c r="J79" s="28"/>
      <c r="K79" s="24"/>
      <c r="L79" s="27"/>
      <c r="M79" s="28"/>
      <c r="N79" s="24"/>
      <c r="O79" s="27"/>
      <c r="P79" s="28"/>
      <c r="Q79" s="24"/>
      <c r="R79" s="27"/>
      <c r="S79" s="28"/>
      <c r="T79" s="24"/>
      <c r="U79" s="27"/>
      <c r="V79" s="28"/>
      <c r="W79" s="29"/>
      <c r="X79" s="27"/>
      <c r="Y79" s="28"/>
      <c r="AN79" s="17" t="str">
        <f t="shared" si="2"/>
        <v xml:space="preserve">             </v>
      </c>
    </row>
    <row r="80" spans="1:40" x14ac:dyDescent="0.25">
      <c r="A80" s="56"/>
      <c r="B80" s="25"/>
      <c r="C80" s="26"/>
      <c r="D80" s="24"/>
      <c r="E80" s="24"/>
      <c r="F80" s="52"/>
      <c r="G80" s="28"/>
      <c r="H80" s="24"/>
      <c r="I80" s="27"/>
      <c r="J80" s="28"/>
      <c r="K80" s="24"/>
      <c r="L80" s="27"/>
      <c r="M80" s="28"/>
      <c r="N80" s="24"/>
      <c r="O80" s="27"/>
      <c r="P80" s="28"/>
      <c r="Q80" s="24"/>
      <c r="R80" s="27"/>
      <c r="S80" s="28"/>
      <c r="T80" s="24"/>
      <c r="U80" s="27"/>
      <c r="V80" s="28"/>
      <c r="W80" s="29"/>
      <c r="X80" s="27"/>
      <c r="Y80" s="28"/>
      <c r="AN80" s="17" t="str">
        <f t="shared" si="2"/>
        <v xml:space="preserve">             </v>
      </c>
    </row>
    <row r="81" spans="1:40" x14ac:dyDescent="0.25">
      <c r="A81" s="56"/>
      <c r="B81" s="25"/>
      <c r="C81" s="26"/>
      <c r="D81" s="24"/>
      <c r="E81" s="24"/>
      <c r="F81" s="52"/>
      <c r="G81" s="28"/>
      <c r="H81" s="24"/>
      <c r="I81" s="27"/>
      <c r="J81" s="28"/>
      <c r="K81" s="24"/>
      <c r="L81" s="27"/>
      <c r="M81" s="28"/>
      <c r="N81" s="24"/>
      <c r="O81" s="27"/>
      <c r="P81" s="28"/>
      <c r="Q81" s="24"/>
      <c r="R81" s="27"/>
      <c r="S81" s="28"/>
      <c r="T81" s="24"/>
      <c r="U81" s="27"/>
      <c r="V81" s="28"/>
      <c r="W81" s="29"/>
      <c r="X81" s="27"/>
      <c r="Y81" s="28"/>
      <c r="AN81" s="17" t="str">
        <f t="shared" si="2"/>
        <v xml:space="preserve">             </v>
      </c>
    </row>
    <row r="82" spans="1:40" x14ac:dyDescent="0.25">
      <c r="A82" s="56"/>
      <c r="B82" s="25"/>
      <c r="C82" s="26"/>
      <c r="D82" s="24"/>
      <c r="E82" s="24"/>
      <c r="F82" s="52"/>
      <c r="G82" s="28"/>
      <c r="H82" s="24"/>
      <c r="I82" s="27"/>
      <c r="J82" s="28"/>
      <c r="K82" s="24"/>
      <c r="L82" s="27"/>
      <c r="M82" s="28"/>
      <c r="N82" s="24"/>
      <c r="O82" s="27"/>
      <c r="P82" s="28"/>
      <c r="Q82" s="24"/>
      <c r="R82" s="27"/>
      <c r="S82" s="28"/>
      <c r="T82" s="24"/>
      <c r="U82" s="27"/>
      <c r="V82" s="28"/>
      <c r="W82" s="29"/>
      <c r="X82" s="27"/>
      <c r="Y82" s="28"/>
      <c r="AN82" s="17" t="str">
        <f t="shared" si="2"/>
        <v xml:space="preserve">             </v>
      </c>
    </row>
    <row r="83" spans="1:40" x14ac:dyDescent="0.25">
      <c r="A83" s="56"/>
      <c r="B83" s="25"/>
      <c r="C83" s="26"/>
      <c r="D83" s="24"/>
      <c r="E83" s="24"/>
      <c r="F83" s="52"/>
      <c r="G83" s="28"/>
      <c r="H83" s="24"/>
      <c r="I83" s="27"/>
      <c r="J83" s="28"/>
      <c r="K83" s="24"/>
      <c r="L83" s="27"/>
      <c r="M83" s="28"/>
      <c r="N83" s="24"/>
      <c r="O83" s="27"/>
      <c r="P83" s="28"/>
      <c r="Q83" s="24"/>
      <c r="R83" s="27"/>
      <c r="S83" s="28"/>
      <c r="T83" s="24"/>
      <c r="U83" s="27"/>
      <c r="V83" s="28"/>
      <c r="W83" s="29"/>
      <c r="X83" s="27"/>
      <c r="Y83" s="28"/>
      <c r="AN83" s="17" t="str">
        <f t="shared" si="2"/>
        <v xml:space="preserve">             </v>
      </c>
    </row>
    <row r="84" spans="1:40" x14ac:dyDescent="0.25">
      <c r="A84" s="56"/>
      <c r="B84" s="25"/>
      <c r="C84" s="26"/>
      <c r="D84" s="24"/>
      <c r="E84" s="24"/>
      <c r="F84" s="52"/>
      <c r="G84" s="28"/>
      <c r="H84" s="24"/>
      <c r="I84" s="27"/>
      <c r="J84" s="28"/>
      <c r="K84" s="24"/>
      <c r="L84" s="27"/>
      <c r="M84" s="28"/>
      <c r="N84" s="24"/>
      <c r="O84" s="27"/>
      <c r="P84" s="28"/>
      <c r="Q84" s="24"/>
      <c r="R84" s="27"/>
      <c r="S84" s="28"/>
      <c r="T84" s="24"/>
      <c r="U84" s="27"/>
      <c r="V84" s="28"/>
      <c r="W84" s="29"/>
      <c r="X84" s="27"/>
      <c r="Y84" s="28"/>
      <c r="AN84" s="17" t="str">
        <f t="shared" si="2"/>
        <v xml:space="preserve">             </v>
      </c>
    </row>
    <row r="85" spans="1:40" x14ac:dyDescent="0.25">
      <c r="A85" s="56"/>
      <c r="B85" s="25"/>
      <c r="C85" s="26"/>
      <c r="D85" s="24"/>
      <c r="E85" s="24"/>
      <c r="F85" s="52"/>
      <c r="G85" s="28"/>
      <c r="H85" s="24"/>
      <c r="I85" s="27"/>
      <c r="J85" s="28"/>
      <c r="K85" s="24"/>
      <c r="L85" s="27"/>
      <c r="M85" s="28"/>
      <c r="N85" s="24"/>
      <c r="O85" s="27"/>
      <c r="P85" s="28"/>
      <c r="Q85" s="24"/>
      <c r="R85" s="27"/>
      <c r="S85" s="28"/>
      <c r="T85" s="24"/>
      <c r="U85" s="27"/>
      <c r="V85" s="28"/>
      <c r="W85" s="29"/>
      <c r="X85" s="27"/>
      <c r="Y85" s="28"/>
      <c r="AN85" s="17" t="str">
        <f t="shared" si="2"/>
        <v xml:space="preserve">             </v>
      </c>
    </row>
    <row r="86" spans="1:40" x14ac:dyDescent="0.25">
      <c r="A86" s="56"/>
      <c r="B86" s="25"/>
      <c r="C86" s="26"/>
      <c r="D86" s="24"/>
      <c r="E86" s="24"/>
      <c r="F86" s="52"/>
      <c r="G86" s="28"/>
      <c r="H86" s="24"/>
      <c r="I86" s="27"/>
      <c r="J86" s="28"/>
      <c r="K86" s="24"/>
      <c r="L86" s="27"/>
      <c r="M86" s="28"/>
      <c r="N86" s="24"/>
      <c r="O86" s="27"/>
      <c r="P86" s="28"/>
      <c r="Q86" s="24"/>
      <c r="R86" s="27"/>
      <c r="S86" s="28"/>
      <c r="T86" s="24"/>
      <c r="U86" s="27"/>
      <c r="V86" s="28"/>
      <c r="W86" s="29"/>
      <c r="X86" s="27"/>
      <c r="Y86" s="28"/>
      <c r="AN86" s="17" t="str">
        <f t="shared" si="2"/>
        <v xml:space="preserve">             </v>
      </c>
    </row>
    <row r="87" spans="1:40" x14ac:dyDescent="0.25">
      <c r="A87" s="56"/>
      <c r="B87" s="25"/>
      <c r="C87" s="26"/>
      <c r="D87" s="24"/>
      <c r="E87" s="24"/>
      <c r="F87" s="52"/>
      <c r="G87" s="28"/>
      <c r="H87" s="24"/>
      <c r="I87" s="27"/>
      <c r="J87" s="28"/>
      <c r="K87" s="24"/>
      <c r="L87" s="27"/>
      <c r="M87" s="28"/>
      <c r="N87" s="24"/>
      <c r="O87" s="27"/>
      <c r="P87" s="28"/>
      <c r="Q87" s="24"/>
      <c r="R87" s="27"/>
      <c r="S87" s="28"/>
      <c r="T87" s="24"/>
      <c r="U87" s="27"/>
      <c r="V87" s="28"/>
      <c r="W87" s="29"/>
      <c r="X87" s="27"/>
      <c r="Y87" s="28"/>
      <c r="AN87" s="17" t="str">
        <f t="shared" si="2"/>
        <v xml:space="preserve">             </v>
      </c>
    </row>
    <row r="88" spans="1:40" x14ac:dyDescent="0.25">
      <c r="A88" s="56"/>
      <c r="B88" s="25"/>
      <c r="C88" s="26"/>
      <c r="D88" s="24"/>
      <c r="E88" s="24"/>
      <c r="F88" s="52"/>
      <c r="G88" s="28"/>
      <c r="H88" s="24"/>
      <c r="I88" s="27"/>
      <c r="J88" s="28"/>
      <c r="K88" s="24"/>
      <c r="L88" s="27"/>
      <c r="M88" s="28"/>
      <c r="N88" s="24"/>
      <c r="O88" s="27"/>
      <c r="P88" s="28"/>
      <c r="Q88" s="24"/>
      <c r="R88" s="27"/>
      <c r="S88" s="28"/>
      <c r="T88" s="24"/>
      <c r="U88" s="27"/>
      <c r="V88" s="28"/>
      <c r="W88" s="29"/>
      <c r="X88" s="27"/>
      <c r="Y88" s="28"/>
      <c r="AN88" s="17" t="str">
        <f t="shared" si="2"/>
        <v xml:space="preserve">             </v>
      </c>
    </row>
    <row r="89" spans="1:40" x14ac:dyDescent="0.25">
      <c r="A89" s="56"/>
      <c r="B89" s="25"/>
      <c r="C89" s="26"/>
      <c r="D89" s="24"/>
      <c r="E89" s="24"/>
      <c r="F89" s="52"/>
      <c r="G89" s="28"/>
      <c r="H89" s="24"/>
      <c r="I89" s="27"/>
      <c r="J89" s="28"/>
      <c r="K89" s="24"/>
      <c r="L89" s="27"/>
      <c r="M89" s="28"/>
      <c r="N89" s="24"/>
      <c r="O89" s="27"/>
      <c r="P89" s="28"/>
      <c r="Q89" s="24"/>
      <c r="R89" s="27"/>
      <c r="S89" s="28"/>
      <c r="T89" s="24"/>
      <c r="U89" s="27"/>
      <c r="V89" s="28"/>
      <c r="W89" s="29"/>
      <c r="X89" s="27"/>
      <c r="Y89" s="28"/>
      <c r="AN89" s="17" t="str">
        <f t="shared" si="2"/>
        <v xml:space="preserve">             </v>
      </c>
    </row>
    <row r="90" spans="1:40" x14ac:dyDescent="0.25">
      <c r="A90" s="56"/>
      <c r="B90" s="25"/>
      <c r="C90" s="26"/>
      <c r="D90" s="24"/>
      <c r="E90" s="24"/>
      <c r="F90" s="52"/>
      <c r="G90" s="28"/>
      <c r="H90" s="24"/>
      <c r="I90" s="27"/>
      <c r="J90" s="28"/>
      <c r="K90" s="24"/>
      <c r="L90" s="27"/>
      <c r="M90" s="28"/>
      <c r="N90" s="24"/>
      <c r="O90" s="27"/>
      <c r="P90" s="28"/>
      <c r="Q90" s="24"/>
      <c r="R90" s="27"/>
      <c r="S90" s="28"/>
      <c r="T90" s="24"/>
      <c r="U90" s="27"/>
      <c r="V90" s="28"/>
      <c r="W90" s="29"/>
      <c r="X90" s="27"/>
      <c r="Y90" s="28"/>
      <c r="AN90" s="17" t="str">
        <f t="shared" si="2"/>
        <v xml:space="preserve">             </v>
      </c>
    </row>
    <row r="91" spans="1:40" x14ac:dyDescent="0.25">
      <c r="A91" s="56"/>
      <c r="B91" s="25"/>
      <c r="C91" s="26"/>
      <c r="D91" s="24"/>
      <c r="E91" s="24"/>
      <c r="F91" s="52"/>
      <c r="G91" s="28"/>
      <c r="H91" s="24"/>
      <c r="I91" s="27"/>
      <c r="J91" s="28"/>
      <c r="K91" s="24"/>
      <c r="L91" s="27"/>
      <c r="M91" s="28"/>
      <c r="N91" s="24"/>
      <c r="O91" s="27"/>
      <c r="P91" s="28"/>
      <c r="Q91" s="24"/>
      <c r="R91" s="27"/>
      <c r="S91" s="28"/>
      <c r="T91" s="24"/>
      <c r="U91" s="27"/>
      <c r="V91" s="28"/>
      <c r="W91" s="29"/>
      <c r="X91" s="27"/>
      <c r="Y91" s="28"/>
      <c r="AN91" s="17" t="str">
        <f t="shared" si="2"/>
        <v xml:space="preserve">             </v>
      </c>
    </row>
    <row r="92" spans="1:40" x14ac:dyDescent="0.25">
      <c r="A92" s="86"/>
      <c r="B92" s="31"/>
      <c r="C92" s="32"/>
      <c r="D92" s="30"/>
      <c r="E92" s="30"/>
      <c r="F92" s="53"/>
      <c r="G92" s="34"/>
      <c r="H92" s="30"/>
      <c r="I92" s="33"/>
      <c r="J92" s="34"/>
      <c r="K92" s="30"/>
      <c r="L92" s="33"/>
      <c r="M92" s="34"/>
      <c r="N92" s="30"/>
      <c r="O92" s="33"/>
      <c r="P92" s="34"/>
      <c r="Q92" s="30"/>
      <c r="R92" s="33"/>
      <c r="S92" s="34"/>
      <c r="T92" s="30"/>
      <c r="U92" s="33"/>
      <c r="V92" s="34"/>
      <c r="W92" s="35"/>
      <c r="X92" s="33"/>
      <c r="Y92" s="34"/>
      <c r="AN92" s="17" t="str">
        <f t="shared" si="2"/>
        <v xml:space="preserve">             </v>
      </c>
    </row>
  </sheetData>
  <sortState xmlns:xlrd2="http://schemas.microsoft.com/office/spreadsheetml/2017/richdata2" ref="A2:AN92">
    <sortCondition ref="A1:A92"/>
  </sortState>
  <pageMargins left="0.16" right="0.1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7"/>
  <sheetViews>
    <sheetView topLeftCell="J1" zoomScale="95" zoomScaleNormal="95" workbookViewId="0">
      <selection activeCell="Y1" sqref="Y1"/>
    </sheetView>
  </sheetViews>
  <sheetFormatPr baseColWidth="10" defaultColWidth="11.42578125" defaultRowHeight="15" x14ac:dyDescent="0.25"/>
  <cols>
    <col min="1" max="1" width="22.7109375" style="47" customWidth="1"/>
    <col min="2" max="2" width="18.140625" style="47" customWidth="1"/>
    <col min="3" max="3" width="8.42578125" style="47" customWidth="1"/>
    <col min="4" max="4" width="11.42578125" style="47"/>
    <col min="5" max="5" width="5.7109375" style="47" customWidth="1"/>
    <col min="6" max="6" width="22.7109375" style="47" customWidth="1"/>
    <col min="7" max="7" width="18.140625" style="47" customWidth="1"/>
    <col min="8" max="8" width="8.42578125" style="47" customWidth="1"/>
    <col min="9" max="9" width="11.42578125" style="47"/>
    <col min="10" max="10" width="5.7109375" style="47" customWidth="1"/>
    <col min="11" max="11" width="22.7109375" style="47" customWidth="1"/>
    <col min="12" max="12" width="18.140625" style="47" customWidth="1"/>
    <col min="13" max="13" width="8.42578125" style="47" customWidth="1"/>
    <col min="14" max="14" width="11.42578125" style="47"/>
    <col min="15" max="15" width="5.7109375" style="47" customWidth="1"/>
    <col min="16" max="16" width="22.7109375" style="47" customWidth="1"/>
    <col min="17" max="17" width="18.140625" style="47" customWidth="1"/>
    <col min="18" max="18" width="8.42578125" style="47" customWidth="1"/>
    <col min="19" max="19" width="11.42578125" style="47"/>
    <col min="20" max="20" width="5.7109375" style="47" customWidth="1"/>
    <col min="21" max="21" width="22.7109375" style="47" customWidth="1"/>
    <col min="22" max="22" width="18.140625" style="47" customWidth="1"/>
    <col min="23" max="23" width="8.42578125" style="47" customWidth="1"/>
    <col min="24" max="24" width="11.42578125" style="47"/>
    <col min="25" max="25" width="5.7109375" style="47" customWidth="1"/>
    <col min="26" max="16384" width="11.42578125" style="47"/>
  </cols>
  <sheetData>
    <row r="1" spans="1:25" s="40" customFormat="1" x14ac:dyDescent="0.25">
      <c r="A1" s="38" t="s">
        <v>68</v>
      </c>
      <c r="B1" s="55">
        <v>44879</v>
      </c>
      <c r="C1" s="39"/>
      <c r="D1" s="39" t="s">
        <v>69</v>
      </c>
      <c r="E1" s="37">
        <v>75</v>
      </c>
      <c r="F1" s="38" t="s">
        <v>21</v>
      </c>
      <c r="G1" s="55">
        <v>44880</v>
      </c>
      <c r="H1" s="39"/>
      <c r="I1" s="39" t="s">
        <v>69</v>
      </c>
      <c r="J1" s="37">
        <v>75</v>
      </c>
      <c r="K1" s="38" t="s">
        <v>22</v>
      </c>
      <c r="L1" s="55">
        <v>44881</v>
      </c>
      <c r="M1" s="39"/>
      <c r="N1" s="39" t="s">
        <v>69</v>
      </c>
      <c r="O1" s="37">
        <v>60</v>
      </c>
      <c r="P1" s="38" t="s">
        <v>23</v>
      </c>
      <c r="Q1" s="55">
        <v>44882</v>
      </c>
      <c r="R1" s="39"/>
      <c r="S1" s="39" t="s">
        <v>69</v>
      </c>
      <c r="T1" s="37">
        <v>75</v>
      </c>
      <c r="U1" s="38" t="s">
        <v>24</v>
      </c>
      <c r="V1" s="55">
        <v>44883</v>
      </c>
      <c r="W1" s="39"/>
      <c r="X1" s="39" t="s">
        <v>69</v>
      </c>
      <c r="Y1" s="37" t="s">
        <v>311</v>
      </c>
    </row>
    <row r="2" spans="1:25" s="40" customFormat="1" ht="30" x14ac:dyDescent="0.25">
      <c r="A2" s="41" t="s">
        <v>70</v>
      </c>
      <c r="B2" s="42" t="s">
        <v>71</v>
      </c>
      <c r="C2" s="42" t="s">
        <v>72</v>
      </c>
      <c r="D2" s="42" t="s">
        <v>73</v>
      </c>
      <c r="E2" s="43"/>
      <c r="F2" s="41" t="s">
        <v>70</v>
      </c>
      <c r="G2" s="42" t="s">
        <v>71</v>
      </c>
      <c r="H2" s="42" t="s">
        <v>72</v>
      </c>
      <c r="I2" s="42" t="s">
        <v>73</v>
      </c>
      <c r="J2" s="43"/>
      <c r="K2" s="41" t="s">
        <v>70</v>
      </c>
      <c r="L2" s="42" t="s">
        <v>71</v>
      </c>
      <c r="M2" s="42" t="s">
        <v>72</v>
      </c>
      <c r="N2" s="42" t="s">
        <v>73</v>
      </c>
      <c r="O2" s="43"/>
      <c r="P2" s="41" t="s">
        <v>70</v>
      </c>
      <c r="Q2" s="42" t="s">
        <v>71</v>
      </c>
      <c r="R2" s="42" t="s">
        <v>72</v>
      </c>
      <c r="S2" s="42" t="s">
        <v>73</v>
      </c>
      <c r="T2" s="43"/>
      <c r="U2" s="41" t="s">
        <v>70</v>
      </c>
      <c r="V2" s="42" t="s">
        <v>71</v>
      </c>
      <c r="W2" s="42" t="s">
        <v>72</v>
      </c>
      <c r="X2" s="42" t="s">
        <v>73</v>
      </c>
      <c r="Y2" s="43"/>
    </row>
    <row r="3" spans="1:25" x14ac:dyDescent="0.25">
      <c r="A3" s="44" t="str">
        <f>Semaine!C7</f>
        <v>Pâté Basque</v>
      </c>
      <c r="B3" s="45" t="str">
        <f>INDEX(Entrées!$A$2:$Y$395,MATCH(A3,Entrées!$A$2:$A$395,0),5)</f>
        <v>pâté Basque</v>
      </c>
      <c r="C3" s="45">
        <f>INDEX(Entrées!$A$2:$Y$395,MATCH(A3,Entrées!$A$2:$A$395,0),6)</f>
        <v>30</v>
      </c>
      <c r="D3" s="45">
        <f>C3*$E$1</f>
        <v>2250</v>
      </c>
      <c r="E3" s="46" t="str">
        <f>INDEX(Entrées!$A$2:$Y$395,MATCH(A3,Entrées!$A$2:$A$395,0),7)</f>
        <v>g</v>
      </c>
      <c r="F3" s="44" t="str">
        <f>Semaine!D7</f>
        <v>Carottes râpées</v>
      </c>
      <c r="G3" s="45" t="str">
        <f>INDEX(Entrées!$A$2:$Y$395,MATCH(F3,Entrées!$A$2:$A$395,0),5)</f>
        <v>carottes</v>
      </c>
      <c r="H3" s="45">
        <f>INDEX(Entrées!$A$2:$Y$395,MATCH(F3,Entrées!$A$2:$A$395,0),6)</f>
        <v>70</v>
      </c>
      <c r="I3" s="45">
        <f>H3*$J$1</f>
        <v>5250</v>
      </c>
      <c r="J3" s="46" t="str">
        <f>INDEX(Entrées!$A$2:$Y$395,MATCH(F3,Entrées!$A$2:$A$395,0),7)</f>
        <v>g</v>
      </c>
      <c r="K3" s="44">
        <f>Semaine!E7</f>
        <v>0</v>
      </c>
      <c r="L3" s="45" t="e">
        <f>INDEX(Entrées!$A$2:$Y$395,MATCH(K3,Entrées!$A$2:$A$395,0),5)</f>
        <v>#N/A</v>
      </c>
      <c r="M3" s="45" t="e">
        <f>INDEX(Entrées!$A$2:$Y$395,MATCH(K3,Entrées!$A$2:$A$395,0),6)</f>
        <v>#N/A</v>
      </c>
      <c r="N3" s="45" t="e">
        <f>M3*$O$1</f>
        <v>#N/A</v>
      </c>
      <c r="O3" s="46" t="e">
        <f>INDEX(Entrées!$A$2:$Y$395,MATCH(K3,Entrées!$A$2:$A$395,0),7)</f>
        <v>#N/A</v>
      </c>
      <c r="P3" s="44">
        <f>Semaine!F7</f>
        <v>0</v>
      </c>
      <c r="Q3" s="45" t="e">
        <f>INDEX(Entrées!$A$2:$Y$395,MATCH(P3,Entrées!$A$2:$A$395,0),5)</f>
        <v>#N/A</v>
      </c>
      <c r="R3" s="45" t="e">
        <f>INDEX(Entrées!$A$2:$Y$395,MATCH(P3,Entrées!$A$2:$A$395,0),6)</f>
        <v>#N/A</v>
      </c>
      <c r="S3" s="45" t="e">
        <f>R3*$T$1</f>
        <v>#N/A</v>
      </c>
      <c r="T3" s="46" t="e">
        <f>INDEX(Entrées!$A$2:$Y$395,MATCH(P3,Entrées!$A$2:$A$395,0),7)</f>
        <v>#N/A</v>
      </c>
      <c r="U3" s="44" t="str">
        <f>Semaine!G7</f>
        <v>Friand</v>
      </c>
      <c r="V3" s="45" t="str">
        <f>INDEX(Entrées!$A$2:$Y$395,MATCH(U3,Entrées!$A$2:$A$395,0),5)</f>
        <v>friand</v>
      </c>
      <c r="W3" s="45">
        <f>INDEX(Entrées!$A$2:$Y$395,MATCH(U3,Entrées!$A$2:$A$395,0),6)</f>
        <v>1</v>
      </c>
      <c r="X3" s="45" t="e">
        <f>W3*$Y$1</f>
        <v>#VALUE!</v>
      </c>
      <c r="Y3" s="46" t="str">
        <f>INDEX(Entrées!$A$2:$Y$395,MATCH(U3,Entrées!$A$2:$A$395,0),7)</f>
        <v>unité</v>
      </c>
    </row>
    <row r="4" spans="1:25" x14ac:dyDescent="0.25">
      <c r="A4" s="44"/>
      <c r="B4" s="45">
        <f>INDEX(Entrées!$A$2:$Y$395,MATCH(A3,Entrées!$A$2:$A$395,0),8)</f>
        <v>0</v>
      </c>
      <c r="C4" s="45">
        <f>INDEX(Entrées!$A$2:$Y$395,MATCH(A3,Entrées!$A$2:$A$395,0),9)</f>
        <v>0</v>
      </c>
      <c r="D4" s="45">
        <f t="shared" ref="D4:D37" si="0">C4*$E$1</f>
        <v>0</v>
      </c>
      <c r="E4" s="46">
        <f>INDEX(Entrées!$A$2:$Y$395,MATCH(A3,Entrées!$A$2:$A$395,0),10)</f>
        <v>0</v>
      </c>
      <c r="F4" s="44"/>
      <c r="G4" s="45">
        <f>INDEX(Entrées!$A$2:$Y$395,MATCH(F3,Entrées!$A$2:$A$395,0),8)</f>
        <v>0</v>
      </c>
      <c r="H4" s="45">
        <f>INDEX(Entrées!$A$2:$Y$395,MATCH(F3,Entrées!$A$2:$A$395,0),9)</f>
        <v>0</v>
      </c>
      <c r="I4" s="45">
        <f t="shared" ref="I4:I37" si="1">H4*$J$1</f>
        <v>0</v>
      </c>
      <c r="J4" s="46">
        <f>INDEX(Entrées!$A$2:$Y$395,MATCH(F3,Entrées!$A$2:$A$395,0),10)</f>
        <v>0</v>
      </c>
      <c r="K4" s="44"/>
      <c r="L4" s="45" t="e">
        <f>INDEX(Entrées!$A$2:$Y$395,MATCH(K3,Entrées!$A$2:$A$395,0),8)</f>
        <v>#N/A</v>
      </c>
      <c r="M4" s="45" t="e">
        <f>INDEX(Entrées!$A$2:$Y$395,MATCH(K3,Entrées!$A$2:$A$395,0),9)</f>
        <v>#N/A</v>
      </c>
      <c r="N4" s="45" t="e">
        <f t="shared" ref="N4:N37" si="2">M4*$O$1</f>
        <v>#N/A</v>
      </c>
      <c r="O4" s="46" t="e">
        <f>INDEX(Entrées!$A$2:$Y$395,MATCH(K3,Entrées!$A$2:$A$395,0),10)</f>
        <v>#N/A</v>
      </c>
      <c r="P4" s="44"/>
      <c r="Q4" s="45" t="e">
        <f>INDEX(Entrées!$A$2:$Y$395,MATCH(P3,Entrées!$A$2:$A$395,0),8)</f>
        <v>#N/A</v>
      </c>
      <c r="R4" s="45" t="e">
        <f>INDEX(Entrées!$A$2:$Y$395,MATCH(P3,Entrées!$A$2:$A$395,0),9)</f>
        <v>#N/A</v>
      </c>
      <c r="S4" s="45" t="e">
        <f t="shared" ref="S4:S37" si="3">R4*$T$1</f>
        <v>#N/A</v>
      </c>
      <c r="T4" s="46" t="e">
        <f>INDEX(Entrées!$A$2:$Y$395,MATCH(P3,Entrées!$A$2:$A$395,0),10)</f>
        <v>#N/A</v>
      </c>
      <c r="U4" s="44"/>
      <c r="V4" s="45">
        <f>INDEX(Entrées!$A$2:$Y$395,MATCH(U3,Entrées!$A$2:$A$395,0),8)</f>
        <v>0</v>
      </c>
      <c r="W4" s="45">
        <f>INDEX(Entrées!$A$2:$Y$395,MATCH(U3,Entrées!$A$2:$A$395,0),9)</f>
        <v>0</v>
      </c>
      <c r="X4" s="45" t="e">
        <f t="shared" ref="X4:X37" si="4">W4*$Y$1</f>
        <v>#VALUE!</v>
      </c>
      <c r="Y4" s="46">
        <f>INDEX(Entrées!$A$2:$Y$395,MATCH(U3,Entrées!$A$2:$A$395,0),10)</f>
        <v>0</v>
      </c>
    </row>
    <row r="5" spans="1:25" x14ac:dyDescent="0.25">
      <c r="A5" s="44"/>
      <c r="B5" s="45">
        <f>INDEX(Entrées!$A$2:$Y$395,MATCH(A3,Entrées!$A$2:$A$395,0),11)</f>
        <v>0</v>
      </c>
      <c r="C5" s="45">
        <f>INDEX(Entrées!$A$2:$Y$395,MATCH(A3,Entrées!$A$2:$A$395,0),12)</f>
        <v>0</v>
      </c>
      <c r="D5" s="45">
        <f t="shared" si="0"/>
        <v>0</v>
      </c>
      <c r="E5" s="46">
        <f>INDEX(Entrées!$A$2:$Y$395,MATCH(A3,Entrées!$A$2:$A$395,0),13)</f>
        <v>0</v>
      </c>
      <c r="F5" s="44"/>
      <c r="G5" s="45">
        <f>INDEX(Entrées!$A$2:$Y$395,MATCH(F3,Entrées!$A$2:$A$395,0),11)</f>
        <v>0</v>
      </c>
      <c r="H5" s="45">
        <f>INDEX(Entrées!$A$2:$Y$395,MATCH(F3,Entrées!$A$2:$A$395,0),12)</f>
        <v>0</v>
      </c>
      <c r="I5" s="45">
        <f t="shared" si="1"/>
        <v>0</v>
      </c>
      <c r="J5" s="46">
        <f>INDEX(Entrées!$A$2:$Y$395,MATCH(F3,Entrées!$A$2:$A$395,0),13)</f>
        <v>0</v>
      </c>
      <c r="K5" s="44"/>
      <c r="L5" s="45" t="e">
        <f>INDEX(Entrées!$A$2:$Y$395,MATCH(K3,Entrées!$A$2:$A$395,0),11)</f>
        <v>#N/A</v>
      </c>
      <c r="M5" s="45" t="e">
        <f>INDEX(Entrées!$A$2:$Y$395,MATCH(K3,Entrées!$A$2:$A$395,0),12)</f>
        <v>#N/A</v>
      </c>
      <c r="N5" s="45" t="e">
        <f t="shared" si="2"/>
        <v>#N/A</v>
      </c>
      <c r="O5" s="46" t="e">
        <f>INDEX(Entrées!$A$2:$Y$395,MATCH(K3,Entrées!$A$2:$A$395,0),13)</f>
        <v>#N/A</v>
      </c>
      <c r="P5" s="44"/>
      <c r="Q5" s="45" t="e">
        <f>INDEX(Entrées!$A$2:$Y$395,MATCH(P3,Entrées!$A$2:$A$395,0),11)</f>
        <v>#N/A</v>
      </c>
      <c r="R5" s="45" t="e">
        <f>INDEX(Entrées!$A$2:$Y$395,MATCH(P3,Entrées!$A$2:$A$395,0),12)</f>
        <v>#N/A</v>
      </c>
      <c r="S5" s="45" t="e">
        <f t="shared" si="3"/>
        <v>#N/A</v>
      </c>
      <c r="T5" s="46" t="e">
        <f>INDEX(Entrées!$A$2:$Y$395,MATCH(P3,Entrées!$A$2:$A$395,0),13)</f>
        <v>#N/A</v>
      </c>
      <c r="U5" s="44"/>
      <c r="V5" s="45">
        <f>INDEX(Entrées!$A$2:$Y$395,MATCH(U3,Entrées!$A$2:$A$395,0),11)</f>
        <v>0</v>
      </c>
      <c r="W5" s="45">
        <f>INDEX(Entrées!$A$2:$Y$395,MATCH(U3,Entrées!$A$2:$A$395,0),12)</f>
        <v>0</v>
      </c>
      <c r="X5" s="45" t="e">
        <f t="shared" si="4"/>
        <v>#VALUE!</v>
      </c>
      <c r="Y5" s="46">
        <f>INDEX(Entrées!$A$2:$Y$395,MATCH(U3,Entrées!$A$2:$A$395,0),13)</f>
        <v>0</v>
      </c>
    </row>
    <row r="6" spans="1:25" x14ac:dyDescent="0.25">
      <c r="A6" s="44"/>
      <c r="B6" s="45">
        <f>INDEX(Entrées!$A$2:$Y$395,MATCH(A3,Entrées!$A$2:$A$395,0),14)</f>
        <v>0</v>
      </c>
      <c r="C6" s="45">
        <f>INDEX(Entrées!$A$2:$Y$395,MATCH(A3,Entrées!$A$2:$A$395,0),15)</f>
        <v>0</v>
      </c>
      <c r="D6" s="45">
        <f t="shared" si="0"/>
        <v>0</v>
      </c>
      <c r="E6" s="46">
        <f>INDEX(Entrées!$A$2:$Y$395,MATCH(A3,Entrées!$A$2:$A$395,0),16)</f>
        <v>0</v>
      </c>
      <c r="F6" s="44"/>
      <c r="G6" s="45">
        <f>INDEX(Entrées!$A$2:$Y$395,MATCH(F3,Entrées!$A$2:$A$395,0),14)</f>
        <v>0</v>
      </c>
      <c r="H6" s="45">
        <f>INDEX(Entrées!$A$2:$Y$395,MATCH(F3,Entrées!$A$2:$A$395,0),15)</f>
        <v>0</v>
      </c>
      <c r="I6" s="45">
        <f t="shared" si="1"/>
        <v>0</v>
      </c>
      <c r="J6" s="46">
        <f>INDEX(Entrées!$A$2:$Y$395,MATCH(F3,Entrées!$A$2:$A$395,0),16)</f>
        <v>0</v>
      </c>
      <c r="K6" s="44"/>
      <c r="L6" s="45" t="e">
        <f>INDEX(Entrées!$A$2:$Y$395,MATCH(K3,Entrées!$A$2:$A$395,0),14)</f>
        <v>#N/A</v>
      </c>
      <c r="M6" s="45" t="e">
        <f>INDEX(Entrées!$A$2:$Y$395,MATCH(K3,Entrées!$A$2:$A$395,0),15)</f>
        <v>#N/A</v>
      </c>
      <c r="N6" s="45" t="e">
        <f t="shared" si="2"/>
        <v>#N/A</v>
      </c>
      <c r="O6" s="46" t="e">
        <f>INDEX(Entrées!$A$2:$Y$395,MATCH(K3,Entrées!$A$2:$A$395,0),16)</f>
        <v>#N/A</v>
      </c>
      <c r="P6" s="44"/>
      <c r="Q6" s="45" t="e">
        <f>INDEX(Entrées!$A$2:$Y$395,MATCH(P3,Entrées!$A$2:$A$395,0),14)</f>
        <v>#N/A</v>
      </c>
      <c r="R6" s="45" t="e">
        <f>INDEX(Entrées!$A$2:$Y$395,MATCH(P3,Entrées!$A$2:$A$395,0),15)</f>
        <v>#N/A</v>
      </c>
      <c r="S6" s="45" t="e">
        <f t="shared" si="3"/>
        <v>#N/A</v>
      </c>
      <c r="T6" s="46" t="e">
        <f>INDEX(Entrées!$A$2:$Y$395,MATCH(P3,Entrées!$A$2:$A$395,0),16)</f>
        <v>#N/A</v>
      </c>
      <c r="U6" s="44"/>
      <c r="V6" s="45">
        <f>INDEX(Entrées!$A$2:$Y$395,MATCH(U3,Entrées!$A$2:$A$395,0),14)</f>
        <v>0</v>
      </c>
      <c r="W6" s="45">
        <f>INDEX(Entrées!$A$2:$Y$395,MATCH(U3,Entrées!$A$2:$A$395,0),15)</f>
        <v>0</v>
      </c>
      <c r="X6" s="45" t="e">
        <f t="shared" si="4"/>
        <v>#VALUE!</v>
      </c>
      <c r="Y6" s="46">
        <f>INDEX(Entrées!$A$2:$Y$395,MATCH(U3,Entrées!$A$2:$A$395,0),16)</f>
        <v>0</v>
      </c>
    </row>
    <row r="7" spans="1:25" x14ac:dyDescent="0.25">
      <c r="A7" s="44"/>
      <c r="B7" s="45">
        <f>INDEX(Entrées!$A$2:$Y$395,MATCH(A3,Entrées!$A$2:$A$395,0),17)</f>
        <v>0</v>
      </c>
      <c r="C7" s="45">
        <f>INDEX(Entrées!$A$2:$Y$395,MATCH(A3,Entrées!$A$2:$A$395,0),18)</f>
        <v>0</v>
      </c>
      <c r="D7" s="45">
        <f t="shared" si="0"/>
        <v>0</v>
      </c>
      <c r="E7" s="46">
        <f>INDEX(Entrées!$A$2:$Y$395,MATCH(A3,Entrées!$A$2:$A$395,0),19)</f>
        <v>0</v>
      </c>
      <c r="F7" s="44"/>
      <c r="G7" s="45">
        <f>INDEX(Entrées!$A$2:$Y$395,MATCH(F3,Entrées!$A$2:$A$395,0),17)</f>
        <v>0</v>
      </c>
      <c r="H7" s="45">
        <f>INDEX(Entrées!$A$2:$Y$395,MATCH(F3,Entrées!$A$2:$A$395,0),18)</f>
        <v>0</v>
      </c>
      <c r="I7" s="45">
        <f t="shared" si="1"/>
        <v>0</v>
      </c>
      <c r="J7" s="46">
        <f>INDEX(Entrées!$A$2:$Y$395,MATCH(F3,Entrées!$A$2:$A$395,0),19)</f>
        <v>0</v>
      </c>
      <c r="K7" s="44"/>
      <c r="L7" s="45" t="e">
        <f>INDEX(Entrées!$A$2:$Y$395,MATCH(K3,Entrées!$A$2:$A$395,0),17)</f>
        <v>#N/A</v>
      </c>
      <c r="M7" s="45" t="e">
        <f>INDEX(Entrées!$A$2:$Y$395,MATCH(K3,Entrées!$A$2:$A$395,0),18)</f>
        <v>#N/A</v>
      </c>
      <c r="N7" s="45" t="e">
        <f t="shared" si="2"/>
        <v>#N/A</v>
      </c>
      <c r="O7" s="46" t="e">
        <f>INDEX(Entrées!$A$2:$Y$395,MATCH(K3,Entrées!$A$2:$A$395,0),19)</f>
        <v>#N/A</v>
      </c>
      <c r="P7" s="44"/>
      <c r="Q7" s="45" t="e">
        <f>INDEX(Entrées!$A$2:$Y$395,MATCH(P3,Entrées!$A$2:$A$395,0),17)</f>
        <v>#N/A</v>
      </c>
      <c r="R7" s="45" t="e">
        <f>INDEX(Entrées!$A$2:$Y$395,MATCH(P3,Entrées!$A$2:$A$395,0),18)</f>
        <v>#N/A</v>
      </c>
      <c r="S7" s="45" t="e">
        <f t="shared" si="3"/>
        <v>#N/A</v>
      </c>
      <c r="T7" s="46" t="e">
        <f>INDEX(Entrées!$A$2:$Y$395,MATCH(P3,Entrées!$A$2:$A$395,0),19)</f>
        <v>#N/A</v>
      </c>
      <c r="U7" s="44"/>
      <c r="V7" s="45">
        <f>INDEX(Entrées!$A$2:$Y$395,MATCH(U3,Entrées!$A$2:$A$395,0),17)</f>
        <v>0</v>
      </c>
      <c r="W7" s="45">
        <f>INDEX(Entrées!$A$2:$Y$395,MATCH(U3,Entrées!$A$2:$A$395,0),18)</f>
        <v>0</v>
      </c>
      <c r="X7" s="45" t="e">
        <f t="shared" si="4"/>
        <v>#VALUE!</v>
      </c>
      <c r="Y7" s="46">
        <f>INDEX(Entrées!$A$2:$Y$395,MATCH(U3,Entrées!$A$2:$A$395,0),19)</f>
        <v>0</v>
      </c>
    </row>
    <row r="8" spans="1:25" x14ac:dyDescent="0.25">
      <c r="A8" s="44"/>
      <c r="B8" s="45">
        <f>INDEX(Entrées!$A$2:$Y$395,MATCH(A3,Entrées!$A$2:$A$395,0),20)</f>
        <v>0</v>
      </c>
      <c r="C8" s="45">
        <f>INDEX(Entrées!$A$2:$Y$395,MATCH(A3,Entrées!$A$2:$A$395,0),21)</f>
        <v>0</v>
      </c>
      <c r="D8" s="45">
        <f t="shared" si="0"/>
        <v>0</v>
      </c>
      <c r="E8" s="46">
        <f>INDEX(Entrées!$A$2:$Y$395,MATCH(A3,Entrées!$A$2:$A$395,0),22)</f>
        <v>0</v>
      </c>
      <c r="F8" s="44"/>
      <c r="G8" s="45">
        <f>INDEX(Entrées!$A$2:$Y$395,MATCH(F3,Entrées!$A$2:$A$395,0),20)</f>
        <v>0</v>
      </c>
      <c r="H8" s="45">
        <f>INDEX(Entrées!$A$2:$Y$395,MATCH(F3,Entrées!$A$2:$A$395,0),21)</f>
        <v>0</v>
      </c>
      <c r="I8" s="45">
        <f t="shared" si="1"/>
        <v>0</v>
      </c>
      <c r="J8" s="46">
        <f>INDEX(Entrées!$A$2:$Y$395,MATCH(F3,Entrées!$A$2:$A$395,0),22)</f>
        <v>0</v>
      </c>
      <c r="K8" s="44"/>
      <c r="L8" s="45" t="e">
        <f>INDEX(Entrées!$A$2:$Y$395,MATCH(K3,Entrées!$A$2:$A$395,0),20)</f>
        <v>#N/A</v>
      </c>
      <c r="M8" s="45" t="e">
        <f>INDEX(Entrées!$A$2:$Y$395,MATCH(K3,Entrées!$A$2:$A$395,0),21)</f>
        <v>#N/A</v>
      </c>
      <c r="N8" s="45" t="e">
        <f t="shared" si="2"/>
        <v>#N/A</v>
      </c>
      <c r="O8" s="46" t="e">
        <f>INDEX(Entrées!$A$2:$Y$395,MATCH(K3,Entrées!$A$2:$A$395,0),22)</f>
        <v>#N/A</v>
      </c>
      <c r="P8" s="44"/>
      <c r="Q8" s="45" t="e">
        <f>INDEX(Entrées!$A$2:$Y$395,MATCH(P3,Entrées!$A$2:$A$395,0),20)</f>
        <v>#N/A</v>
      </c>
      <c r="R8" s="45" t="e">
        <f>INDEX(Entrées!$A$2:$Y$395,MATCH(P3,Entrées!$A$2:$A$395,0),21)</f>
        <v>#N/A</v>
      </c>
      <c r="S8" s="45" t="e">
        <f t="shared" si="3"/>
        <v>#N/A</v>
      </c>
      <c r="T8" s="46" t="e">
        <f>INDEX(Entrées!$A$2:$Y$395,MATCH(P3,Entrées!$A$2:$A$395,0),22)</f>
        <v>#N/A</v>
      </c>
      <c r="U8" s="44"/>
      <c r="V8" s="45">
        <f>INDEX(Entrées!$A$2:$Y$395,MATCH(U3,Entrées!$A$2:$A$395,0),20)</f>
        <v>0</v>
      </c>
      <c r="W8" s="45">
        <f>INDEX(Entrées!$A$2:$Y$395,MATCH(U3,Entrées!$A$2:$A$395,0),21)</f>
        <v>0</v>
      </c>
      <c r="X8" s="45" t="e">
        <f t="shared" si="4"/>
        <v>#VALUE!</v>
      </c>
      <c r="Y8" s="46">
        <f>INDEX(Entrées!$A$2:$Y$395,MATCH(U3,Entrées!$A$2:$A$395,0),22)</f>
        <v>0</v>
      </c>
    </row>
    <row r="9" spans="1:25" x14ac:dyDescent="0.25">
      <c r="A9" s="44"/>
      <c r="B9" s="45">
        <f>INDEX(Entrées!$A$2:$Y$395,MATCH(A3,Entrées!$A$2:$A$395,0),23)</f>
        <v>0</v>
      </c>
      <c r="C9" s="45">
        <f>INDEX(Entrées!$A$2:$Y$395,MATCH(A3,Entrées!$A$2:$A$395,0),24)</f>
        <v>0</v>
      </c>
      <c r="D9" s="45">
        <f t="shared" si="0"/>
        <v>0</v>
      </c>
      <c r="E9" s="46">
        <f>INDEX(Entrées!$A$2:$Y$395,MATCH(A3,Entrées!$A$2:$A$395,0),25)</f>
        <v>0</v>
      </c>
      <c r="F9" s="44"/>
      <c r="G9" s="45">
        <f>INDEX(Entrées!$A$2:$Y$395,MATCH(F3,Entrées!$A$2:$A$395,0),23)</f>
        <v>0</v>
      </c>
      <c r="H9" s="45">
        <f>INDEX(Entrées!$A$2:$Y$395,MATCH(F3,Entrées!$A$2:$A$395,0),24)</f>
        <v>0</v>
      </c>
      <c r="I9" s="45">
        <f t="shared" si="1"/>
        <v>0</v>
      </c>
      <c r="J9" s="46">
        <f>INDEX(Entrées!$A$2:$Y$395,MATCH(F3,Entrées!$A$2:$A$395,0),25)</f>
        <v>0</v>
      </c>
      <c r="K9" s="44"/>
      <c r="L9" s="45" t="e">
        <f>INDEX(Entrées!$A$2:$Y$395,MATCH(K3,Entrées!$A$2:$A$395,0),23)</f>
        <v>#N/A</v>
      </c>
      <c r="M9" s="45" t="e">
        <f>INDEX(Entrées!$A$2:$Y$395,MATCH(K3,Entrées!$A$2:$A$395,0),24)</f>
        <v>#N/A</v>
      </c>
      <c r="N9" s="45" t="e">
        <f t="shared" si="2"/>
        <v>#N/A</v>
      </c>
      <c r="O9" s="46" t="e">
        <f>INDEX(Entrées!$A$2:$Y$395,MATCH(K3,Entrées!$A$2:$A$395,0),25)</f>
        <v>#N/A</v>
      </c>
      <c r="P9" s="44"/>
      <c r="Q9" s="45" t="e">
        <f>INDEX(Entrées!$A$2:$Y$395,MATCH(P3,Entrées!$A$2:$A$395,0),23)</f>
        <v>#N/A</v>
      </c>
      <c r="R9" s="45" t="e">
        <f>INDEX(Entrées!$A$2:$Y$395,MATCH(P3,Entrées!$A$2:$A$395,0),24)</f>
        <v>#N/A</v>
      </c>
      <c r="S9" s="45" t="e">
        <f t="shared" si="3"/>
        <v>#N/A</v>
      </c>
      <c r="T9" s="46" t="e">
        <f>INDEX(Entrées!$A$2:$Y$395,MATCH(P3,Entrées!$A$2:$A$395,0),25)</f>
        <v>#N/A</v>
      </c>
      <c r="U9" s="44"/>
      <c r="V9" s="45">
        <f>INDEX(Entrées!$A$2:$Y$395,MATCH(U3,Entrées!$A$2:$A$395,0),23)</f>
        <v>0</v>
      </c>
      <c r="W9" s="45">
        <f>INDEX(Entrées!$A$2:$Y$395,MATCH(U3,Entrées!$A$2:$A$395,0),24)</f>
        <v>0</v>
      </c>
      <c r="X9" s="45" t="e">
        <f t="shared" si="4"/>
        <v>#VALUE!</v>
      </c>
      <c r="Y9" s="46">
        <f>INDEX(Entrées!$A$2:$Y$395,MATCH(U3,Entrées!$A$2:$A$395,0),25)</f>
        <v>0</v>
      </c>
    </row>
    <row r="10" spans="1:25" x14ac:dyDescent="0.25">
      <c r="A10" s="44" t="str">
        <f>Semaine!C8</f>
        <v>Nuggets de poulets</v>
      </c>
      <c r="B10" s="45" t="str">
        <f>INDEX(Plats!$A$2:$Y$398,MATCH(A10,Plats!$A$2:$A$398,0),5)</f>
        <v>nuggets</v>
      </c>
      <c r="C10" s="45">
        <f>INDEX(Plats!$A$2:$Y$398,MATCH(A10,Plats!$A$2:$A$398,0),6)</f>
        <v>70</v>
      </c>
      <c r="D10" s="45">
        <f t="shared" si="0"/>
        <v>5250</v>
      </c>
      <c r="E10" s="46" t="str">
        <f>INDEX(Plats!$A$2:$Y$398,MATCH(A10,Plats!$A$2:$A$398,0),7)</f>
        <v>g</v>
      </c>
      <c r="F10" s="44" t="str">
        <f>Semaine!D8</f>
        <v>Sauté de bœuf</v>
      </c>
      <c r="G10" s="45" t="str">
        <f>INDEX(Plats!$A$2:$Y$398,MATCH(F10,Plats!$A$2:$A$398,0),5)</f>
        <v>bœuf (sauté)</v>
      </c>
      <c r="H10" s="45">
        <f>INDEX(Plats!$A$2:$Y$398,MATCH(F10,Plats!$A$2:$A$398,0),6)</f>
        <v>65</v>
      </c>
      <c r="I10" s="45">
        <f t="shared" si="1"/>
        <v>4875</v>
      </c>
      <c r="J10" s="46" t="str">
        <f>INDEX(Plats!$A$2:$Y$398,MATCH(F10,Plats!$A$2:$A$398,0),7)</f>
        <v>g</v>
      </c>
      <c r="K10" s="44">
        <f>Semaine!E8</f>
        <v>0</v>
      </c>
      <c r="L10" s="45" t="e">
        <f>INDEX(Plats!$A$2:$Y$398,MATCH(K10,Plats!$A$2:$A$398,0),5)</f>
        <v>#N/A</v>
      </c>
      <c r="M10" s="45" t="e">
        <f>INDEX(Plats!$A$2:$Y$398,MATCH(K10,Plats!$A$2:$A$398,0),6)</f>
        <v>#N/A</v>
      </c>
      <c r="N10" s="45" t="e">
        <f t="shared" si="2"/>
        <v>#N/A</v>
      </c>
      <c r="O10" s="46" t="e">
        <f>INDEX(Plats!$A$2:$Y$398,MATCH(K10,Plats!$A$2:$A$398,0),7)</f>
        <v>#N/A</v>
      </c>
      <c r="P10" s="44">
        <f>Semaine!F8</f>
        <v>0</v>
      </c>
      <c r="Q10" s="45" t="e">
        <f>INDEX(Plats!$A$2:$Y$398,MATCH(P10,Plats!$A$2:$A$398,0),5)</f>
        <v>#N/A</v>
      </c>
      <c r="R10" s="45" t="e">
        <f>INDEX(Plats!$A$2:$Y$398,MATCH(P10,Plats!$A$2:$A$398,0),6)</f>
        <v>#N/A</v>
      </c>
      <c r="S10" s="45" t="e">
        <f t="shared" si="3"/>
        <v>#N/A</v>
      </c>
      <c r="T10" s="46" t="e">
        <f>INDEX(Plats!$A$2:$Y$398,MATCH(P10,Plats!$A$2:$A$398,0),7)</f>
        <v>#N/A</v>
      </c>
      <c r="U10" s="44">
        <f>Semaine!G8</f>
        <v>0</v>
      </c>
      <c r="V10" s="45" t="e">
        <f>INDEX(Plats!$A$2:$Y$398,MATCH(U10,Plats!$A$2:$A$398,0),5)</f>
        <v>#N/A</v>
      </c>
      <c r="W10" s="45" t="e">
        <f>INDEX(Plats!$A$2:$Y$398,MATCH(U10,Plats!$A$2:$A$398,0),6)</f>
        <v>#N/A</v>
      </c>
      <c r="X10" s="45" t="e">
        <f t="shared" si="4"/>
        <v>#N/A</v>
      </c>
      <c r="Y10" s="46" t="e">
        <f>INDEX(Plats!$A$2:$Y$398,MATCH(U10,Plats!$A$2:$A$398,0),7)</f>
        <v>#N/A</v>
      </c>
    </row>
    <row r="11" spans="1:25" x14ac:dyDescent="0.25">
      <c r="A11" s="44"/>
      <c r="B11" s="45">
        <f>INDEX(Plats!$A$2:$Y$398,MATCH(A10,Plats!$A$2:$A$398,0),8)</f>
        <v>0</v>
      </c>
      <c r="C11" s="45">
        <f>INDEX(Plats!$A$2:$Y$398,MATCH(A10,Plats!$A$2:$A$398,0),9)</f>
        <v>0</v>
      </c>
      <c r="D11" s="45">
        <f t="shared" si="0"/>
        <v>0</v>
      </c>
      <c r="E11" s="46">
        <f>INDEX(Plats!$A$2:$Y$398,MATCH(A10,Plats!$A$2:$A$398,0),10)</f>
        <v>0</v>
      </c>
      <c r="F11" s="44"/>
      <c r="G11" s="45" t="str">
        <f>INDEX(Plats!$A$2:$Y$398,MATCH(F10,Plats!$A$2:$A$398,0),8)</f>
        <v>carotte</v>
      </c>
      <c r="H11" s="45">
        <f>INDEX(Plats!$A$2:$Y$398,MATCH(F10,Plats!$A$2:$A$398,0),9)</f>
        <v>10</v>
      </c>
      <c r="I11" s="45">
        <f t="shared" si="1"/>
        <v>750</v>
      </c>
      <c r="J11" s="46" t="str">
        <f>INDEX(Plats!$A$2:$Y$398,MATCH(F10,Plats!$A$2:$A$398,0),10)</f>
        <v>g</v>
      </c>
      <c r="K11" s="44"/>
      <c r="L11" s="45" t="e">
        <f>INDEX(Plats!$A$2:$Y$398,MATCH(K10,Plats!$A$2:$A$398,0),8)</f>
        <v>#N/A</v>
      </c>
      <c r="M11" s="45" t="e">
        <f>INDEX(Plats!$A$2:$Y$398,MATCH(K10,Plats!$A$2:$A$398,0),9)</f>
        <v>#N/A</v>
      </c>
      <c r="N11" s="45" t="e">
        <f t="shared" si="2"/>
        <v>#N/A</v>
      </c>
      <c r="O11" s="46" t="e">
        <f>INDEX(Plats!$A$2:$Y$398,MATCH(K10,Plats!$A$2:$A$398,0),10)</f>
        <v>#N/A</v>
      </c>
      <c r="P11" s="44"/>
      <c r="Q11" s="45" t="e">
        <f>INDEX(Plats!$A$2:$Y$398,MATCH(P10,Plats!$A$2:$A$398,0),8)</f>
        <v>#N/A</v>
      </c>
      <c r="R11" s="45" t="e">
        <f>INDEX(Plats!$A$2:$Y$398,MATCH(P10,Plats!$A$2:$A$398,0),9)</f>
        <v>#N/A</v>
      </c>
      <c r="S11" s="45" t="e">
        <f t="shared" si="3"/>
        <v>#N/A</v>
      </c>
      <c r="T11" s="46" t="e">
        <f>INDEX(Plats!$A$2:$Y$398,MATCH(P10,Plats!$A$2:$A$398,0),10)</f>
        <v>#N/A</v>
      </c>
      <c r="U11" s="44"/>
      <c r="V11" s="45" t="e">
        <f>INDEX(Plats!$A$2:$Y$398,MATCH(U10,Plats!$A$2:$A$398,0),8)</f>
        <v>#N/A</v>
      </c>
      <c r="W11" s="45" t="e">
        <f>INDEX(Plats!$A$2:$Y$398,MATCH(U10,Plats!$A$2:$A$398,0),9)</f>
        <v>#N/A</v>
      </c>
      <c r="X11" s="45" t="e">
        <f t="shared" si="4"/>
        <v>#N/A</v>
      </c>
      <c r="Y11" s="46" t="e">
        <f>INDEX(Plats!$A$2:$Y$398,MATCH(U10,Plats!$A$2:$A$398,0),10)</f>
        <v>#N/A</v>
      </c>
    </row>
    <row r="12" spans="1:25" x14ac:dyDescent="0.25">
      <c r="A12" s="44"/>
      <c r="B12" s="45">
        <f>INDEX(Plats!$A$2:$Y$398,MATCH(A10,Plats!$A$2:$A$398,0),11)</f>
        <v>0</v>
      </c>
      <c r="C12" s="45">
        <f>INDEX(Plats!$A$2:$Y$398,MATCH(A10,Plats!$A$2:$A$398,0),12)</f>
        <v>0</v>
      </c>
      <c r="D12" s="45">
        <f t="shared" si="0"/>
        <v>0</v>
      </c>
      <c r="E12" s="46">
        <f>INDEX(Plats!$A$2:$Y$398,MATCH(A10,Plats!$A$2:$A$398,0),13)</f>
        <v>0</v>
      </c>
      <c r="F12" s="44"/>
      <c r="G12" s="45" t="str">
        <f>INDEX(Plats!$A$2:$Y$398,MATCH(F10,Plats!$A$2:$A$398,0),11)</f>
        <v>oignons</v>
      </c>
      <c r="H12" s="45">
        <f>INDEX(Plats!$A$2:$Y$398,MATCH(F10,Plats!$A$2:$A$398,0),12)</f>
        <v>10</v>
      </c>
      <c r="I12" s="45">
        <f t="shared" si="1"/>
        <v>750</v>
      </c>
      <c r="J12" s="46" t="str">
        <f>INDEX(Plats!$A$2:$Y$398,MATCH(F10,Plats!$A$2:$A$398,0),13)</f>
        <v>g</v>
      </c>
      <c r="K12" s="44"/>
      <c r="L12" s="45" t="e">
        <f>INDEX(Plats!$A$2:$Y$398,MATCH(K10,Plats!$A$2:$A$398,0),11)</f>
        <v>#N/A</v>
      </c>
      <c r="M12" s="45" t="e">
        <f>INDEX(Plats!$A$2:$Y$398,MATCH(K10,Plats!$A$2:$A$398,0),12)</f>
        <v>#N/A</v>
      </c>
      <c r="N12" s="45" t="e">
        <f t="shared" si="2"/>
        <v>#N/A</v>
      </c>
      <c r="O12" s="46" t="e">
        <f>INDEX(Plats!$A$2:$Y$398,MATCH(K10,Plats!$A$2:$A$398,0),13)</f>
        <v>#N/A</v>
      </c>
      <c r="P12" s="44"/>
      <c r="Q12" s="45" t="e">
        <f>INDEX(Plats!$A$2:$Y$398,MATCH(P10,Plats!$A$2:$A$398,0),11)</f>
        <v>#N/A</v>
      </c>
      <c r="R12" s="45" t="e">
        <f>INDEX(Plats!$A$2:$Y$398,MATCH(P10,Plats!$A$2:$A$398,0),12)</f>
        <v>#N/A</v>
      </c>
      <c r="S12" s="45" t="e">
        <f t="shared" si="3"/>
        <v>#N/A</v>
      </c>
      <c r="T12" s="46" t="e">
        <f>INDEX(Plats!$A$2:$Y$398,MATCH(P10,Plats!$A$2:$A$398,0),13)</f>
        <v>#N/A</v>
      </c>
      <c r="U12" s="44"/>
      <c r="V12" s="45" t="e">
        <f>INDEX(Plats!$A$2:$Y$398,MATCH(U10,Plats!$A$2:$A$398,0),11)</f>
        <v>#N/A</v>
      </c>
      <c r="W12" s="45" t="e">
        <f>INDEX(Plats!$A$2:$Y$398,MATCH(U10,Plats!$A$2:$A$398,0),12)</f>
        <v>#N/A</v>
      </c>
      <c r="X12" s="45" t="e">
        <f t="shared" si="4"/>
        <v>#N/A</v>
      </c>
      <c r="Y12" s="46" t="e">
        <f>INDEX(Plats!$A$2:$Y$398,MATCH(U10,Plats!$A$2:$A$398,0),13)</f>
        <v>#N/A</v>
      </c>
    </row>
    <row r="13" spans="1:25" x14ac:dyDescent="0.25">
      <c r="A13" s="44"/>
      <c r="B13" s="45">
        <f>INDEX(Plats!$A$2:$Y$398,MATCH(A10,Plats!$A$2:$A$398,0),14)</f>
        <v>0</v>
      </c>
      <c r="C13" s="45">
        <f>INDEX(Plats!$A$2:$Y$398,MATCH(A10,Plats!$A$2:$A$398,0),15)</f>
        <v>0</v>
      </c>
      <c r="D13" s="45">
        <f t="shared" si="0"/>
        <v>0</v>
      </c>
      <c r="E13" s="46">
        <f>INDEX(Plats!$A$2:$Y$398,MATCH(A10,Plats!$A$2:$A$398,0),16)</f>
        <v>0</v>
      </c>
      <c r="F13" s="44"/>
      <c r="G13" s="45" t="str">
        <f>INDEX(Plats!$A$2:$Y$398,MATCH(F10,Plats!$A$2:$A$398,0),14)</f>
        <v>ail</v>
      </c>
      <c r="H13" s="45">
        <f>INDEX(Plats!$A$2:$Y$398,MATCH(F10,Plats!$A$2:$A$398,0),15)</f>
        <v>3</v>
      </c>
      <c r="I13" s="45">
        <f t="shared" si="1"/>
        <v>225</v>
      </c>
      <c r="J13" s="46" t="str">
        <f>INDEX(Plats!$A$2:$Y$398,MATCH(F10,Plats!$A$2:$A$398,0),16)</f>
        <v>g</v>
      </c>
      <c r="K13" s="44"/>
      <c r="L13" s="45" t="e">
        <f>INDEX(Plats!$A$2:$Y$398,MATCH(K10,Plats!$A$2:$A$398,0),14)</f>
        <v>#N/A</v>
      </c>
      <c r="M13" s="45" t="e">
        <f>INDEX(Plats!$A$2:$Y$398,MATCH(K10,Plats!$A$2:$A$398,0),15)</f>
        <v>#N/A</v>
      </c>
      <c r="N13" s="45" t="e">
        <f t="shared" si="2"/>
        <v>#N/A</v>
      </c>
      <c r="O13" s="46" t="e">
        <f>INDEX(Plats!$A$2:$Y$398,MATCH(K10,Plats!$A$2:$A$398,0),16)</f>
        <v>#N/A</v>
      </c>
      <c r="P13" s="44"/>
      <c r="Q13" s="45" t="e">
        <f>INDEX(Plats!$A$2:$Y$398,MATCH(P10,Plats!$A$2:$A$398,0),14)</f>
        <v>#N/A</v>
      </c>
      <c r="R13" s="45" t="e">
        <f>INDEX(Plats!$A$2:$Y$398,MATCH(P10,Plats!$A$2:$A$398,0),15)</f>
        <v>#N/A</v>
      </c>
      <c r="S13" s="45" t="e">
        <f t="shared" si="3"/>
        <v>#N/A</v>
      </c>
      <c r="T13" s="46" t="e">
        <f>INDEX(Plats!$A$2:$Y$398,MATCH(P10,Plats!$A$2:$A$398,0),16)</f>
        <v>#N/A</v>
      </c>
      <c r="U13" s="44"/>
      <c r="V13" s="45" t="e">
        <f>INDEX(Plats!$A$2:$Y$398,MATCH(U10,Plats!$A$2:$A$398,0),14)</f>
        <v>#N/A</v>
      </c>
      <c r="W13" s="45" t="e">
        <f>INDEX(Plats!$A$2:$Y$398,MATCH(U10,Plats!$A$2:$A$398,0),15)</f>
        <v>#N/A</v>
      </c>
      <c r="X13" s="45" t="e">
        <f t="shared" si="4"/>
        <v>#N/A</v>
      </c>
      <c r="Y13" s="46" t="e">
        <f>INDEX(Plats!$A$2:$Y$398,MATCH(U10,Plats!$A$2:$A$398,0),16)</f>
        <v>#N/A</v>
      </c>
    </row>
    <row r="14" spans="1:25" x14ac:dyDescent="0.25">
      <c r="A14" s="44"/>
      <c r="B14" s="45">
        <f>INDEX(Plats!$A$2:$Y$398,MATCH(A10,Plats!$A$2:$A$398,0),17)</f>
        <v>0</v>
      </c>
      <c r="C14" s="45">
        <f>INDEX(Plats!$A$2:$Y$398,MATCH(A10,Plats!$A$2:$A$398,0),18)</f>
        <v>0</v>
      </c>
      <c r="D14" s="45">
        <f t="shared" si="0"/>
        <v>0</v>
      </c>
      <c r="E14" s="46">
        <f>INDEX(Plats!$A$2:$Y$398,MATCH(A10,Plats!$A$2:$A$398,0),19)</f>
        <v>0</v>
      </c>
      <c r="F14" s="44"/>
      <c r="G14" s="45" t="str">
        <f>INDEX(Plats!$A$2:$Y$398,MATCH(F10,Plats!$A$2:$A$398,0),17)</f>
        <v>vin rouge</v>
      </c>
      <c r="H14" s="45">
        <f>INDEX(Plats!$A$2:$Y$398,MATCH(F10,Plats!$A$2:$A$398,0),18)</f>
        <v>5</v>
      </c>
      <c r="I14" s="45">
        <f t="shared" si="1"/>
        <v>375</v>
      </c>
      <c r="J14" s="46" t="str">
        <f>INDEX(Plats!$A$2:$Y$398,MATCH(F10,Plats!$A$2:$A$398,0),19)</f>
        <v>cl</v>
      </c>
      <c r="K14" s="44"/>
      <c r="L14" s="45" t="e">
        <f>INDEX(Plats!$A$2:$Y$398,MATCH(K10,Plats!$A$2:$A$398,0),17)</f>
        <v>#N/A</v>
      </c>
      <c r="M14" s="45" t="e">
        <f>INDEX(Plats!$A$2:$Y$398,MATCH(K10,Plats!$A$2:$A$398,0),18)</f>
        <v>#N/A</v>
      </c>
      <c r="N14" s="45" t="e">
        <f t="shared" si="2"/>
        <v>#N/A</v>
      </c>
      <c r="O14" s="46" t="e">
        <f>INDEX(Plats!$A$2:$Y$398,MATCH(K10,Plats!$A$2:$A$398,0),19)</f>
        <v>#N/A</v>
      </c>
      <c r="P14" s="44"/>
      <c r="Q14" s="45" t="e">
        <f>INDEX(Plats!$A$2:$Y$398,MATCH(P10,Plats!$A$2:$A$398,0),17)</f>
        <v>#N/A</v>
      </c>
      <c r="R14" s="45" t="e">
        <f>INDEX(Plats!$A$2:$Y$398,MATCH(P10,Plats!$A$2:$A$398,0),18)</f>
        <v>#N/A</v>
      </c>
      <c r="S14" s="45" t="e">
        <f t="shared" si="3"/>
        <v>#N/A</v>
      </c>
      <c r="T14" s="46" t="e">
        <f>INDEX(Plats!$A$2:$Y$398,MATCH(P10,Plats!$A$2:$A$398,0),19)</f>
        <v>#N/A</v>
      </c>
      <c r="U14" s="44"/>
      <c r="V14" s="45" t="e">
        <f>INDEX(Plats!$A$2:$Y$398,MATCH(U10,Plats!$A$2:$A$398,0),17)</f>
        <v>#N/A</v>
      </c>
      <c r="W14" s="45" t="e">
        <f>INDEX(Plats!$A$2:$Y$398,MATCH(U10,Plats!$A$2:$A$398,0),18)</f>
        <v>#N/A</v>
      </c>
      <c r="X14" s="45" t="e">
        <f t="shared" si="4"/>
        <v>#N/A</v>
      </c>
      <c r="Y14" s="46" t="e">
        <f>INDEX(Plats!$A$2:$Y$398,MATCH(U10,Plats!$A$2:$A$398,0),19)</f>
        <v>#N/A</v>
      </c>
    </row>
    <row r="15" spans="1:25" x14ac:dyDescent="0.25">
      <c r="A15" s="44"/>
      <c r="B15" s="45">
        <f>INDEX(Plats!$A$2:$Y$398,MATCH(A10,Plats!$A$2:$A$398,0),20)</f>
        <v>0</v>
      </c>
      <c r="C15" s="45">
        <f>INDEX(Plats!$A$2:$Y$398,MATCH(A10,Plats!$A$2:$A$398,0),21)</f>
        <v>0</v>
      </c>
      <c r="D15" s="45">
        <f t="shared" si="0"/>
        <v>0</v>
      </c>
      <c r="E15" s="46">
        <f>INDEX(Plats!$A$2:$Y$398,MATCH(A10,Plats!$A$2:$A$398,0),22)</f>
        <v>0</v>
      </c>
      <c r="F15" s="44"/>
      <c r="G15" s="45" t="str">
        <f>INDEX(Plats!$A$2:$Y$398,MATCH(F10,Plats!$A$2:$A$398,0),20)</f>
        <v>paprika</v>
      </c>
      <c r="H15" s="45" t="str">
        <f>INDEX(Plats!$A$2:$Y$398,MATCH(F10,Plats!$A$2:$A$398,0),21)</f>
        <v>pm</v>
      </c>
      <c r="I15" s="45" t="e">
        <f t="shared" si="1"/>
        <v>#VALUE!</v>
      </c>
      <c r="J15" s="46">
        <f>INDEX(Plats!$A$2:$Y$398,MATCH(F10,Plats!$A$2:$A$398,0),22)</f>
        <v>0</v>
      </c>
      <c r="K15" s="44"/>
      <c r="L15" s="45" t="e">
        <f>INDEX(Plats!$A$2:$Y$398,MATCH(K10,Plats!$A$2:$A$398,0),20)</f>
        <v>#N/A</v>
      </c>
      <c r="M15" s="45" t="e">
        <f>INDEX(Plats!$A$2:$Y$398,MATCH(K10,Plats!$A$2:$A$398,0),21)</f>
        <v>#N/A</v>
      </c>
      <c r="N15" s="45" t="e">
        <f t="shared" si="2"/>
        <v>#N/A</v>
      </c>
      <c r="O15" s="46" t="e">
        <f>INDEX(Plats!$A$2:$Y$398,MATCH(K10,Plats!$A$2:$A$398,0),22)</f>
        <v>#N/A</v>
      </c>
      <c r="P15" s="44"/>
      <c r="Q15" s="45" t="e">
        <f>INDEX(Plats!$A$2:$Y$398,MATCH(P10,Plats!$A$2:$A$398,0),20)</f>
        <v>#N/A</v>
      </c>
      <c r="R15" s="45" t="e">
        <f>INDEX(Plats!$A$2:$Y$398,MATCH(P10,Plats!$A$2:$A$398,0),21)</f>
        <v>#N/A</v>
      </c>
      <c r="S15" s="45" t="e">
        <f t="shared" si="3"/>
        <v>#N/A</v>
      </c>
      <c r="T15" s="46" t="e">
        <f>INDEX(Plats!$A$2:$Y$398,MATCH(P10,Plats!$A$2:$A$398,0),22)</f>
        <v>#N/A</v>
      </c>
      <c r="U15" s="44"/>
      <c r="V15" s="45" t="e">
        <f>INDEX(Plats!$A$2:$Y$398,MATCH(U10,Plats!$A$2:$A$398,0),20)</f>
        <v>#N/A</v>
      </c>
      <c r="W15" s="45" t="e">
        <f>INDEX(Plats!$A$2:$Y$398,MATCH(U10,Plats!$A$2:$A$398,0),21)</f>
        <v>#N/A</v>
      </c>
      <c r="X15" s="45" t="e">
        <f t="shared" si="4"/>
        <v>#N/A</v>
      </c>
      <c r="Y15" s="46" t="e">
        <f>INDEX(Plats!$A$2:$Y$398,MATCH(U10,Plats!$A$2:$A$398,0),22)</f>
        <v>#N/A</v>
      </c>
    </row>
    <row r="16" spans="1:25" x14ac:dyDescent="0.25">
      <c r="A16" s="44"/>
      <c r="B16" s="45">
        <f>INDEX(Plats!$A$2:$Y$398,MATCH(A10,Plats!$A$2:$A$398,0),23)</f>
        <v>0</v>
      </c>
      <c r="C16" s="45">
        <f>INDEX(Plats!$A$2:$Y$398,MATCH(A10,Plats!$A$2:$A$398,0),24)</f>
        <v>0</v>
      </c>
      <c r="D16" s="45">
        <f t="shared" si="0"/>
        <v>0</v>
      </c>
      <c r="E16" s="46">
        <f>INDEX(Plats!$A$2:$Y$398,MATCH(A10,Plats!$A$2:$A$398,0),25)</f>
        <v>0</v>
      </c>
      <c r="F16" s="44"/>
      <c r="G16" s="45" t="str">
        <f>INDEX(Plats!$A$2:$Y$398,MATCH(F10,Plats!$A$2:$A$398,0),23)</f>
        <v>creme fraiche</v>
      </c>
      <c r="H16" s="45" t="str">
        <f>INDEX(Plats!$A$2:$Y$398,MATCH(F10,Plats!$A$2:$A$398,0),24)</f>
        <v>pm</v>
      </c>
      <c r="I16" s="45" t="e">
        <f t="shared" si="1"/>
        <v>#VALUE!</v>
      </c>
      <c r="J16" s="46">
        <f>INDEX(Plats!$A$2:$Y$398,MATCH(F10,Plats!$A$2:$A$398,0),25)</f>
        <v>0</v>
      </c>
      <c r="K16" s="44"/>
      <c r="L16" s="45" t="e">
        <f>INDEX(Plats!$A$2:$Y$398,MATCH(K10,Plats!$A$2:$A$398,0),23)</f>
        <v>#N/A</v>
      </c>
      <c r="M16" s="45" t="e">
        <f>INDEX(Plats!$A$2:$Y$398,MATCH(K10,Plats!$A$2:$A$398,0),24)</f>
        <v>#N/A</v>
      </c>
      <c r="N16" s="45" t="e">
        <f t="shared" si="2"/>
        <v>#N/A</v>
      </c>
      <c r="O16" s="46" t="e">
        <f>INDEX(Plats!$A$2:$Y$398,MATCH(K10,Plats!$A$2:$A$398,0),25)</f>
        <v>#N/A</v>
      </c>
      <c r="P16" s="44"/>
      <c r="Q16" s="45" t="e">
        <f>INDEX(Plats!$A$2:$Y$398,MATCH(P10,Plats!$A$2:$A$398,0),23)</f>
        <v>#N/A</v>
      </c>
      <c r="R16" s="45" t="e">
        <f>INDEX(Plats!$A$2:$Y$398,MATCH(P10,Plats!$A$2:$A$398,0),24)</f>
        <v>#N/A</v>
      </c>
      <c r="S16" s="45" t="e">
        <f t="shared" si="3"/>
        <v>#N/A</v>
      </c>
      <c r="T16" s="46" t="e">
        <f>INDEX(Plats!$A$2:$Y$398,MATCH(P10,Plats!$A$2:$A$398,0),25)</f>
        <v>#N/A</v>
      </c>
      <c r="U16" s="44"/>
      <c r="V16" s="45" t="e">
        <f>INDEX(Plats!$A$2:$Y$398,MATCH(U10,Plats!$A$2:$A$398,0),23)</f>
        <v>#N/A</v>
      </c>
      <c r="W16" s="45" t="e">
        <f>INDEX(Plats!$A$2:$Y$398,MATCH(U10,Plats!$A$2:$A$398,0),24)</f>
        <v>#N/A</v>
      </c>
      <c r="X16" s="45" t="e">
        <f t="shared" si="4"/>
        <v>#N/A</v>
      </c>
      <c r="Y16" s="46" t="e">
        <f>INDEX(Plats!$A$2:$Y$398,MATCH(U10,Plats!$A$2:$A$398,0),25)</f>
        <v>#N/A</v>
      </c>
    </row>
    <row r="17" spans="1:25" x14ac:dyDescent="0.25">
      <c r="A17" s="44" t="str">
        <f>Semaine!C9</f>
        <v>Petits-pois</v>
      </c>
      <c r="B17" s="45" t="str">
        <f>INDEX(Accompagnements!$A$2:$Y$397,MATCH(A17,Accompagnements!$A$2:$A$397,0),5)</f>
        <v>petit pois</v>
      </c>
      <c r="C17" s="45">
        <f>INDEX(Accompagnements!$A$2:$Y$397,MATCH(A17,Accompagnements!$A$2:$A$397,0),6)</f>
        <v>90</v>
      </c>
      <c r="D17" s="45">
        <f t="shared" si="0"/>
        <v>6750</v>
      </c>
      <c r="E17" s="46" t="str">
        <f>INDEX(Accompagnements!$A$2:$Y$397,MATCH(A17,Accompagnements!$A$2:$A$397,0),7)</f>
        <v>g</v>
      </c>
      <c r="F17" s="44" t="str">
        <f>Semaine!D9</f>
        <v>Semoule couscous</v>
      </c>
      <c r="G17" s="45" t="str">
        <f>INDEX(Accompagnements!$A$2:$Y$397,MATCH(F17,Accompagnements!$A$2:$A$397,0),5)</f>
        <v>semoule</v>
      </c>
      <c r="H17" s="45">
        <f>INDEX(Accompagnements!$A$2:$Y$397,MATCH(F17,Accompagnements!$A$2:$A$397,0),6)</f>
        <v>55</v>
      </c>
      <c r="I17" s="45">
        <f t="shared" si="1"/>
        <v>4125</v>
      </c>
      <c r="J17" s="46">
        <f>INDEX(Accompagnements!$A$2:$Y$397,MATCH(F17,Accompagnements!$A$2:$A$397,0),7)</f>
        <v>0</v>
      </c>
      <c r="K17" s="44">
        <f>Semaine!E9</f>
        <v>0</v>
      </c>
      <c r="L17" s="45" t="e">
        <f>INDEX(Accompagnements!$A$2:$Y$397,MATCH(K17,Accompagnements!$A$2:$A$397,0),5)</f>
        <v>#N/A</v>
      </c>
      <c r="M17" s="45" t="e">
        <f>INDEX(Accompagnements!$A$2:$Y$397,MATCH(K17,Accompagnements!$A$2:$A$397,0),6)</f>
        <v>#N/A</v>
      </c>
      <c r="N17" s="45" t="e">
        <f t="shared" si="2"/>
        <v>#N/A</v>
      </c>
      <c r="O17" s="46" t="e">
        <f>INDEX(Accompagnements!$A$2:$Y$397,MATCH(K17,Accompagnements!$A$2:$A$397,0),7)</f>
        <v>#N/A</v>
      </c>
      <c r="P17" s="44">
        <f>Semaine!F9</f>
        <v>0</v>
      </c>
      <c r="Q17" s="45" t="e">
        <f>INDEX(Accompagnements!$A$2:$Y$397,MATCH(P17,Accompagnements!$A$2:$A$397,0),5)</f>
        <v>#N/A</v>
      </c>
      <c r="R17" s="45" t="e">
        <f>INDEX(Accompagnements!$A$2:$Y$397,MATCH(P17,Accompagnements!$A$2:$A$397,0),6)</f>
        <v>#N/A</v>
      </c>
      <c r="S17" s="45" t="e">
        <f t="shared" si="3"/>
        <v>#N/A</v>
      </c>
      <c r="T17" s="46" t="e">
        <f>INDEX(Accompagnements!$A$2:$Y$397,MATCH(P17,Accompagnements!$A$2:$A$397,0),7)</f>
        <v>#N/A</v>
      </c>
      <c r="U17" s="44">
        <f>Semaine!G9</f>
        <v>0</v>
      </c>
      <c r="V17" s="45" t="e">
        <f>INDEX(Accompagnements!$A$2:$Y$397,MATCH(U17,Accompagnements!$A$2:$A$397,0),5)</f>
        <v>#N/A</v>
      </c>
      <c r="W17" s="45" t="e">
        <f>INDEX(Accompagnements!$A$2:$Y$397,MATCH(U17,Accompagnements!$A$2:$A$397,0),6)</f>
        <v>#N/A</v>
      </c>
      <c r="X17" s="45" t="e">
        <f t="shared" si="4"/>
        <v>#N/A</v>
      </c>
      <c r="Y17" s="46" t="e">
        <f>INDEX(Accompagnements!$A$2:$Y$397,MATCH(U17,Accompagnements!$A$2:$A$397,0),7)</f>
        <v>#N/A</v>
      </c>
    </row>
    <row r="18" spans="1:25" x14ac:dyDescent="0.25">
      <c r="A18" s="44"/>
      <c r="B18" s="45" t="str">
        <f>INDEX(Accompagnements!$A$2:$Y$397,MATCH(A17,Accompagnements!$A$2:$A$397,0),8)</f>
        <v>lardons</v>
      </c>
      <c r="C18" s="45">
        <f>INDEX(Accompagnements!$A$2:$Y$397,MATCH(A17,Accompagnements!$A$2:$A$397,0),9)</f>
        <v>10</v>
      </c>
      <c r="D18" s="45">
        <f t="shared" si="0"/>
        <v>750</v>
      </c>
      <c r="E18" s="46" t="str">
        <f>INDEX(Accompagnements!$A$2:$Y$397,MATCH(A17,Accompagnements!$A$2:$A$397,0),10)</f>
        <v>g</v>
      </c>
      <c r="F18" s="44"/>
      <c r="G18" s="45">
        <f>INDEX(Accompagnements!$A$2:$Y$397,MATCH(F17,Accompagnements!$A$2:$A$397,0),8)</f>
        <v>0</v>
      </c>
      <c r="H18" s="45">
        <f>INDEX(Accompagnements!$A$2:$Y$397,MATCH(F17,Accompagnements!$A$2:$A$397,0),9)</f>
        <v>0</v>
      </c>
      <c r="I18" s="45">
        <f t="shared" si="1"/>
        <v>0</v>
      </c>
      <c r="J18" s="46">
        <f>INDEX(Accompagnements!$A$2:$Y$397,MATCH(F17,Accompagnements!$A$2:$A$397,0),10)</f>
        <v>0</v>
      </c>
      <c r="K18" s="44"/>
      <c r="L18" s="45" t="e">
        <f>INDEX(Accompagnements!$A$2:$Y$397,MATCH(K17,Accompagnements!$A$2:$A$397,0),8)</f>
        <v>#N/A</v>
      </c>
      <c r="M18" s="45" t="e">
        <f>INDEX(Accompagnements!$A$2:$Y$397,MATCH(K17,Accompagnements!$A$2:$A$397,0),9)</f>
        <v>#N/A</v>
      </c>
      <c r="N18" s="45" t="e">
        <f t="shared" si="2"/>
        <v>#N/A</v>
      </c>
      <c r="O18" s="46" t="e">
        <f>INDEX(Accompagnements!$A$2:$Y$397,MATCH(K17,Accompagnements!$A$2:$A$397,0),10)</f>
        <v>#N/A</v>
      </c>
      <c r="P18" s="44"/>
      <c r="Q18" s="45" t="e">
        <f>INDEX(Accompagnements!$A$2:$Y$397,MATCH(P17,Accompagnements!$A$2:$A$397,0),8)</f>
        <v>#N/A</v>
      </c>
      <c r="R18" s="45" t="e">
        <f>INDEX(Accompagnements!$A$2:$Y$397,MATCH(P17,Accompagnements!$A$2:$A$397,0),9)</f>
        <v>#N/A</v>
      </c>
      <c r="S18" s="45" t="e">
        <f t="shared" si="3"/>
        <v>#N/A</v>
      </c>
      <c r="T18" s="46" t="e">
        <f>INDEX(Accompagnements!$A$2:$Y$397,MATCH(P17,Accompagnements!$A$2:$A$397,0),10)</f>
        <v>#N/A</v>
      </c>
      <c r="U18" s="44"/>
      <c r="V18" s="45" t="e">
        <f>INDEX(Accompagnements!$A$2:$Y$397,MATCH(U17,Accompagnements!$A$2:$A$397,0),8)</f>
        <v>#N/A</v>
      </c>
      <c r="W18" s="45" t="e">
        <f>INDEX(Accompagnements!$A$2:$Y$397,MATCH(U17,Accompagnements!$A$2:$A$397,0),9)</f>
        <v>#N/A</v>
      </c>
      <c r="X18" s="45" t="e">
        <f t="shared" si="4"/>
        <v>#N/A</v>
      </c>
      <c r="Y18" s="46" t="e">
        <f>INDEX(Accompagnements!$A$2:$Y$397,MATCH(U17,Accompagnements!$A$2:$A$397,0),10)</f>
        <v>#N/A</v>
      </c>
    </row>
    <row r="19" spans="1:25" x14ac:dyDescent="0.25">
      <c r="A19" s="44"/>
      <c r="B19" s="45" t="str">
        <f>INDEX(Accompagnements!$A$2:$Y$397,MATCH(A17,Accompagnements!$A$2:$A$397,0),11)</f>
        <v>oignons</v>
      </c>
      <c r="C19" s="45">
        <f>INDEX(Accompagnements!$A$2:$Y$397,MATCH(A17,Accompagnements!$A$2:$A$397,0),12)</f>
        <v>10</v>
      </c>
      <c r="D19" s="45">
        <f t="shared" si="0"/>
        <v>750</v>
      </c>
      <c r="E19" s="46" t="str">
        <f>INDEX(Accompagnements!$A$2:$Y$397,MATCH(A17,Accompagnements!$A$2:$A$397,0),13)</f>
        <v>g</v>
      </c>
      <c r="F19" s="44"/>
      <c r="G19" s="45">
        <f>INDEX(Accompagnements!$A$2:$Y$397,MATCH(F17,Accompagnements!$A$2:$A$397,0),11)</f>
        <v>0</v>
      </c>
      <c r="H19" s="45">
        <f>INDEX(Accompagnements!$A$2:$Y$397,MATCH(F17,Accompagnements!$A$2:$A$397,0),12)</f>
        <v>0</v>
      </c>
      <c r="I19" s="45">
        <f t="shared" si="1"/>
        <v>0</v>
      </c>
      <c r="J19" s="46">
        <f>INDEX(Accompagnements!$A$2:$Y$397,MATCH(F17,Accompagnements!$A$2:$A$397,0),13)</f>
        <v>0</v>
      </c>
      <c r="K19" s="44"/>
      <c r="L19" s="45" t="e">
        <f>INDEX(Accompagnements!$A$2:$Y$397,MATCH(K17,Accompagnements!$A$2:$A$397,0),11)</f>
        <v>#N/A</v>
      </c>
      <c r="M19" s="45" t="e">
        <f>INDEX(Accompagnements!$A$2:$Y$397,MATCH(K17,Accompagnements!$A$2:$A$397,0),12)</f>
        <v>#N/A</v>
      </c>
      <c r="N19" s="45" t="e">
        <f t="shared" si="2"/>
        <v>#N/A</v>
      </c>
      <c r="O19" s="46" t="e">
        <f>INDEX(Accompagnements!$A$2:$Y$397,MATCH(K17,Accompagnements!$A$2:$A$397,0),13)</f>
        <v>#N/A</v>
      </c>
      <c r="P19" s="44"/>
      <c r="Q19" s="45" t="e">
        <f>INDEX(Accompagnements!$A$2:$Y$397,MATCH(P17,Accompagnements!$A$2:$A$397,0),11)</f>
        <v>#N/A</v>
      </c>
      <c r="R19" s="45" t="e">
        <f>INDEX(Accompagnements!$A$2:$Y$397,MATCH(P17,Accompagnements!$A$2:$A$397,0),12)</f>
        <v>#N/A</v>
      </c>
      <c r="S19" s="45" t="e">
        <f t="shared" si="3"/>
        <v>#N/A</v>
      </c>
      <c r="T19" s="46" t="e">
        <f>INDEX(Accompagnements!$A$2:$Y$397,MATCH(P17,Accompagnements!$A$2:$A$397,0),13)</f>
        <v>#N/A</v>
      </c>
      <c r="U19" s="44"/>
      <c r="V19" s="45" t="e">
        <f>INDEX(Accompagnements!$A$2:$Y$397,MATCH(U17,Accompagnements!$A$2:$A$397,0),11)</f>
        <v>#N/A</v>
      </c>
      <c r="W19" s="45" t="e">
        <f>INDEX(Accompagnements!$A$2:$Y$397,MATCH(U17,Accompagnements!$A$2:$A$397,0),12)</f>
        <v>#N/A</v>
      </c>
      <c r="X19" s="45" t="e">
        <f t="shared" si="4"/>
        <v>#N/A</v>
      </c>
      <c r="Y19" s="46" t="e">
        <f>INDEX(Accompagnements!$A$2:$Y$397,MATCH(U17,Accompagnements!$A$2:$A$397,0),13)</f>
        <v>#N/A</v>
      </c>
    </row>
    <row r="20" spans="1:25" x14ac:dyDescent="0.25">
      <c r="A20" s="44"/>
      <c r="B20" s="45" t="str">
        <f>INDEX(Accompagnements!$A$2:$Y$397,MATCH(A17,Accompagnements!$A$2:$A$397,0),14)</f>
        <v>carotte</v>
      </c>
      <c r="C20" s="45">
        <f>INDEX(Accompagnements!$A$2:$Y$397,MATCH(A17,Accompagnements!$A$2:$A$397,0),15)</f>
        <v>10</v>
      </c>
      <c r="D20" s="45">
        <f t="shared" si="0"/>
        <v>750</v>
      </c>
      <c r="E20" s="46" t="str">
        <f>INDEX(Accompagnements!$A$2:$Y$397,MATCH(A17,Accompagnements!$A$2:$A$397,0),16)</f>
        <v>g</v>
      </c>
      <c r="F20" s="44"/>
      <c r="G20" s="45">
        <f>INDEX(Accompagnements!$A$2:$Y$397,MATCH(F17,Accompagnements!$A$2:$A$397,0),14)</f>
        <v>0</v>
      </c>
      <c r="H20" s="45">
        <f>INDEX(Accompagnements!$A$2:$Y$397,MATCH(F17,Accompagnements!$A$2:$A$397,0),15)</f>
        <v>0</v>
      </c>
      <c r="I20" s="45">
        <f t="shared" si="1"/>
        <v>0</v>
      </c>
      <c r="J20" s="46">
        <f>INDEX(Accompagnements!$A$2:$Y$397,MATCH(F17,Accompagnements!$A$2:$A$397,0),16)</f>
        <v>0</v>
      </c>
      <c r="K20" s="44"/>
      <c r="L20" s="45" t="e">
        <f>INDEX(Accompagnements!$A$2:$Y$397,MATCH(K17,Accompagnements!$A$2:$A$397,0),14)</f>
        <v>#N/A</v>
      </c>
      <c r="M20" s="45" t="e">
        <f>INDEX(Accompagnements!$A$2:$Y$397,MATCH(K17,Accompagnements!$A$2:$A$397,0),15)</f>
        <v>#N/A</v>
      </c>
      <c r="N20" s="45" t="e">
        <f t="shared" si="2"/>
        <v>#N/A</v>
      </c>
      <c r="O20" s="46" t="e">
        <f>INDEX(Accompagnements!$A$2:$Y$397,MATCH(K17,Accompagnements!$A$2:$A$397,0),16)</f>
        <v>#N/A</v>
      </c>
      <c r="P20" s="44"/>
      <c r="Q20" s="45" t="e">
        <f>INDEX(Accompagnements!$A$2:$Y$397,MATCH(P17,Accompagnements!$A$2:$A$397,0),14)</f>
        <v>#N/A</v>
      </c>
      <c r="R20" s="45" t="e">
        <f>INDEX(Accompagnements!$A$2:$Y$397,MATCH(P17,Accompagnements!$A$2:$A$397,0),15)</f>
        <v>#N/A</v>
      </c>
      <c r="S20" s="45" t="e">
        <f t="shared" si="3"/>
        <v>#N/A</v>
      </c>
      <c r="T20" s="46" t="e">
        <f>INDEX(Accompagnements!$A$2:$Y$397,MATCH(P17,Accompagnements!$A$2:$A$397,0),16)</f>
        <v>#N/A</v>
      </c>
      <c r="U20" s="44"/>
      <c r="V20" s="45" t="e">
        <f>INDEX(Accompagnements!$A$2:$Y$397,MATCH(U17,Accompagnements!$A$2:$A$397,0),14)</f>
        <v>#N/A</v>
      </c>
      <c r="W20" s="45" t="e">
        <f>INDEX(Accompagnements!$A$2:$Y$397,MATCH(U17,Accompagnements!$A$2:$A$397,0),15)</f>
        <v>#N/A</v>
      </c>
      <c r="X20" s="45" t="e">
        <f t="shared" si="4"/>
        <v>#N/A</v>
      </c>
      <c r="Y20" s="46" t="e">
        <f>INDEX(Accompagnements!$A$2:$Y$397,MATCH(U17,Accompagnements!$A$2:$A$397,0),16)</f>
        <v>#N/A</v>
      </c>
    </row>
    <row r="21" spans="1:25" x14ac:dyDescent="0.25">
      <c r="A21" s="44"/>
      <c r="B21" s="45">
        <f>INDEX(Accompagnements!$A$2:$Y$397,MATCH(A17,Accompagnements!$A$2:$A$397,0),17)</f>
        <v>0</v>
      </c>
      <c r="C21" s="45">
        <f>INDEX(Accompagnements!$A$2:$Y$397,MATCH(A17,Accompagnements!$A$2:$A$397,0),18)</f>
        <v>0</v>
      </c>
      <c r="D21" s="45">
        <f t="shared" si="0"/>
        <v>0</v>
      </c>
      <c r="E21" s="46">
        <f>INDEX(Accompagnements!$A$2:$Y$397,MATCH(A17,Accompagnements!$A$2:$A$397,0),19)</f>
        <v>0</v>
      </c>
      <c r="F21" s="44"/>
      <c r="G21" s="45">
        <f>INDEX(Accompagnements!$A$2:$Y$397,MATCH(F17,Accompagnements!$A$2:$A$397,0),17)</f>
        <v>0</v>
      </c>
      <c r="H21" s="45">
        <f>INDEX(Accompagnements!$A$2:$Y$397,MATCH(F17,Accompagnements!$A$2:$A$397,0),18)</f>
        <v>0</v>
      </c>
      <c r="I21" s="45">
        <f t="shared" si="1"/>
        <v>0</v>
      </c>
      <c r="J21" s="46">
        <f>INDEX(Accompagnements!$A$2:$Y$397,MATCH(F17,Accompagnements!$A$2:$A$397,0),19)</f>
        <v>0</v>
      </c>
      <c r="K21" s="44"/>
      <c r="L21" s="45" t="e">
        <f>INDEX(Accompagnements!$A$2:$Y$397,MATCH(K17,Accompagnements!$A$2:$A$397,0),17)</f>
        <v>#N/A</v>
      </c>
      <c r="M21" s="45" t="e">
        <f>INDEX(Accompagnements!$A$2:$Y$397,MATCH(K17,Accompagnements!$A$2:$A$397,0),18)</f>
        <v>#N/A</v>
      </c>
      <c r="N21" s="45" t="e">
        <f t="shared" si="2"/>
        <v>#N/A</v>
      </c>
      <c r="O21" s="46" t="e">
        <f>INDEX(Accompagnements!$A$2:$Y$397,MATCH(K17,Accompagnements!$A$2:$A$397,0),19)</f>
        <v>#N/A</v>
      </c>
      <c r="P21" s="44"/>
      <c r="Q21" s="45" t="e">
        <f>INDEX(Accompagnements!$A$2:$Y$397,MATCH(P17,Accompagnements!$A$2:$A$397,0),17)</f>
        <v>#N/A</v>
      </c>
      <c r="R21" s="45" t="e">
        <f>INDEX(Accompagnements!$A$2:$Y$397,MATCH(P17,Accompagnements!$A$2:$A$397,0),18)</f>
        <v>#N/A</v>
      </c>
      <c r="S21" s="45" t="e">
        <f t="shared" si="3"/>
        <v>#N/A</v>
      </c>
      <c r="T21" s="46" t="e">
        <f>INDEX(Accompagnements!$A$2:$Y$397,MATCH(P17,Accompagnements!$A$2:$A$397,0),19)</f>
        <v>#N/A</v>
      </c>
      <c r="U21" s="44"/>
      <c r="V21" s="45" t="e">
        <f>INDEX(Accompagnements!$A$2:$Y$397,MATCH(U17,Accompagnements!$A$2:$A$397,0),17)</f>
        <v>#N/A</v>
      </c>
      <c r="W21" s="45" t="e">
        <f>INDEX(Accompagnements!$A$2:$Y$397,MATCH(U17,Accompagnements!$A$2:$A$397,0),18)</f>
        <v>#N/A</v>
      </c>
      <c r="X21" s="45" t="e">
        <f t="shared" si="4"/>
        <v>#N/A</v>
      </c>
      <c r="Y21" s="46" t="e">
        <f>INDEX(Accompagnements!$A$2:$Y$397,MATCH(U17,Accompagnements!$A$2:$A$397,0),19)</f>
        <v>#N/A</v>
      </c>
    </row>
    <row r="22" spans="1:25" x14ac:dyDescent="0.25">
      <c r="A22" s="44"/>
      <c r="B22" s="45">
        <f>INDEX(Accompagnements!$A$2:$Y$397,MATCH(A17,Accompagnements!$A$2:$A$397,0),20)</f>
        <v>0</v>
      </c>
      <c r="C22" s="45">
        <f>INDEX(Accompagnements!$A$2:$Y$397,MATCH(A17,Accompagnements!$A$2:$A$397,0),21)</f>
        <v>0</v>
      </c>
      <c r="D22" s="45">
        <f t="shared" si="0"/>
        <v>0</v>
      </c>
      <c r="E22" s="46">
        <f>INDEX(Accompagnements!$A$2:$Y$397,MATCH(A17,Accompagnements!$A$2:$A$397,0),22)</f>
        <v>0</v>
      </c>
      <c r="F22" s="44"/>
      <c r="G22" s="45">
        <f>INDEX(Accompagnements!$A$2:$Y$397,MATCH(F17,Accompagnements!$A$2:$A$397,0),20)</f>
        <v>0</v>
      </c>
      <c r="H22" s="45">
        <f>INDEX(Accompagnements!$A$2:$Y$397,MATCH(F17,Accompagnements!$A$2:$A$397,0),21)</f>
        <v>0</v>
      </c>
      <c r="I22" s="45">
        <f t="shared" si="1"/>
        <v>0</v>
      </c>
      <c r="J22" s="46">
        <f>INDEX(Accompagnements!$A$2:$Y$397,MATCH(F17,Accompagnements!$A$2:$A$397,0),22)</f>
        <v>0</v>
      </c>
      <c r="K22" s="44"/>
      <c r="L22" s="45" t="e">
        <f>INDEX(Accompagnements!$A$2:$Y$397,MATCH(K17,Accompagnements!$A$2:$A$397,0),20)</f>
        <v>#N/A</v>
      </c>
      <c r="M22" s="45" t="e">
        <f>INDEX(Accompagnements!$A$2:$Y$397,MATCH(K17,Accompagnements!$A$2:$A$397,0),21)</f>
        <v>#N/A</v>
      </c>
      <c r="N22" s="45" t="e">
        <f t="shared" si="2"/>
        <v>#N/A</v>
      </c>
      <c r="O22" s="46" t="e">
        <f>INDEX(Accompagnements!$A$2:$Y$397,MATCH(K17,Accompagnements!$A$2:$A$397,0),22)</f>
        <v>#N/A</v>
      </c>
      <c r="P22" s="44"/>
      <c r="Q22" s="45" t="e">
        <f>INDEX(Accompagnements!$A$2:$Y$397,MATCH(P17,Accompagnements!$A$2:$A$397,0),20)</f>
        <v>#N/A</v>
      </c>
      <c r="R22" s="45" t="e">
        <f>INDEX(Accompagnements!$A$2:$Y$397,MATCH(P17,Accompagnements!$A$2:$A$397,0),21)</f>
        <v>#N/A</v>
      </c>
      <c r="S22" s="45" t="e">
        <f t="shared" si="3"/>
        <v>#N/A</v>
      </c>
      <c r="T22" s="46" t="e">
        <f>INDEX(Accompagnements!$A$2:$Y$397,MATCH(P17,Accompagnements!$A$2:$A$397,0),22)</f>
        <v>#N/A</v>
      </c>
      <c r="U22" s="44"/>
      <c r="V22" s="45" t="e">
        <f>INDEX(Accompagnements!$A$2:$Y$397,MATCH(U17,Accompagnements!$A$2:$A$397,0),20)</f>
        <v>#N/A</v>
      </c>
      <c r="W22" s="45" t="e">
        <f>INDEX(Accompagnements!$A$2:$Y$397,MATCH(U17,Accompagnements!$A$2:$A$397,0),21)</f>
        <v>#N/A</v>
      </c>
      <c r="X22" s="45" t="e">
        <f t="shared" si="4"/>
        <v>#N/A</v>
      </c>
      <c r="Y22" s="46" t="e">
        <f>INDEX(Accompagnements!$A$2:$Y$397,MATCH(U17,Accompagnements!$A$2:$A$397,0),22)</f>
        <v>#N/A</v>
      </c>
    </row>
    <row r="23" spans="1:25" x14ac:dyDescent="0.25">
      <c r="A23" s="44"/>
      <c r="B23" s="45">
        <f>INDEX(Accompagnements!$A$2:$Y$397,MATCH(A17,Accompagnements!$A$2:$A$397,0),23)</f>
        <v>0</v>
      </c>
      <c r="C23" s="45">
        <f>INDEX(Accompagnements!$A$2:$Y$397,MATCH(A17,Accompagnements!$A$2:$A$397,0),24)</f>
        <v>0</v>
      </c>
      <c r="D23" s="45">
        <f t="shared" si="0"/>
        <v>0</v>
      </c>
      <c r="E23" s="46">
        <f>INDEX(Accompagnements!$A$2:$Y$397,MATCH(A17,Accompagnements!$A$2:$A$397,0),25)</f>
        <v>0</v>
      </c>
      <c r="F23" s="44"/>
      <c r="G23" s="45">
        <f>INDEX(Accompagnements!$A$2:$Y$397,MATCH(F17,Accompagnements!$A$2:$A$397,0),23)</f>
        <v>0</v>
      </c>
      <c r="H23" s="45">
        <f>INDEX(Accompagnements!$A$2:$Y$397,MATCH(F17,Accompagnements!$A$2:$A$397,0),24)</f>
        <v>0</v>
      </c>
      <c r="I23" s="45">
        <f t="shared" si="1"/>
        <v>0</v>
      </c>
      <c r="J23" s="46">
        <f>INDEX(Accompagnements!$A$2:$Y$397,MATCH(F17,Accompagnements!$A$2:$A$397,0),25)</f>
        <v>0</v>
      </c>
      <c r="K23" s="44"/>
      <c r="L23" s="45" t="e">
        <f>INDEX(Accompagnements!$A$2:$Y$397,MATCH(K17,Accompagnements!$A$2:$A$397,0),23)</f>
        <v>#N/A</v>
      </c>
      <c r="M23" s="45" t="e">
        <f>INDEX(Accompagnements!$A$2:$Y$397,MATCH(K17,Accompagnements!$A$2:$A$397,0),24)</f>
        <v>#N/A</v>
      </c>
      <c r="N23" s="45" t="e">
        <f t="shared" si="2"/>
        <v>#N/A</v>
      </c>
      <c r="O23" s="46" t="e">
        <f>INDEX(Accompagnements!$A$2:$Y$397,MATCH(K17,Accompagnements!$A$2:$A$397,0),25)</f>
        <v>#N/A</v>
      </c>
      <c r="P23" s="44"/>
      <c r="Q23" s="45" t="e">
        <f>INDEX(Accompagnements!$A$2:$Y$397,MATCH(P17,Accompagnements!$A$2:$A$397,0),23)</f>
        <v>#N/A</v>
      </c>
      <c r="R23" s="45" t="e">
        <f>INDEX(Accompagnements!$A$2:$Y$397,MATCH(P17,Accompagnements!$A$2:$A$397,0),24)</f>
        <v>#N/A</v>
      </c>
      <c r="S23" s="45" t="e">
        <f t="shared" si="3"/>
        <v>#N/A</v>
      </c>
      <c r="T23" s="46" t="e">
        <f>INDEX(Accompagnements!$A$2:$Y$397,MATCH(P17,Accompagnements!$A$2:$A$397,0),25)</f>
        <v>#N/A</v>
      </c>
      <c r="U23" s="44"/>
      <c r="V23" s="45" t="e">
        <f>INDEX(Accompagnements!$A$2:$Y$397,MATCH(U17,Accompagnements!$A$2:$A$397,0),23)</f>
        <v>#N/A</v>
      </c>
      <c r="W23" s="45" t="e">
        <f>INDEX(Accompagnements!$A$2:$Y$397,MATCH(U17,Accompagnements!$A$2:$A$397,0),24)</f>
        <v>#N/A</v>
      </c>
      <c r="X23" s="45" t="e">
        <f t="shared" si="4"/>
        <v>#N/A</v>
      </c>
      <c r="Y23" s="46" t="e">
        <f>INDEX(Accompagnements!$A$2:$Y$397,MATCH(U17,Accompagnements!$A$2:$A$397,0),25)</f>
        <v>#N/A</v>
      </c>
    </row>
    <row r="24" spans="1:25" x14ac:dyDescent="0.25">
      <c r="A24" s="44" t="str">
        <f>Semaine!C10</f>
        <v xml:space="preserve">Fromage </v>
      </c>
      <c r="B24" s="45" t="str">
        <f>INDEX(Fromage!$A$2:$Y$396,MATCH(A24,Fromage!$A$2:$A$396,0),5)</f>
        <v>Fromage</v>
      </c>
      <c r="C24" s="45">
        <f>INDEX(Fromage!$A$2:$Y$396,MATCH(A24,Fromage!$A$2:$A$396,0),6)</f>
        <v>1</v>
      </c>
      <c r="D24" s="45">
        <f t="shared" si="0"/>
        <v>75</v>
      </c>
      <c r="E24" s="46" t="str">
        <f>INDEX(Fromage!$A$2:$Y$396,MATCH(A24,Fromage!$A$2:$A$396,0),7)</f>
        <v>portion</v>
      </c>
      <c r="F24" s="44" t="str">
        <f>Semaine!D10</f>
        <v>crème fermière</v>
      </c>
      <c r="G24" s="45" t="str">
        <f>INDEX(Fromage!$A$2:$Y$396,MATCH(F24,Fromage!$A$2:$A$396,0),5)</f>
        <v>creme</v>
      </c>
      <c r="H24" s="45">
        <f>INDEX(Fromage!$A$2:$Y$396,MATCH(F24,Fromage!$A$2:$A$396,0),6)</f>
        <v>90</v>
      </c>
      <c r="I24" s="45">
        <f t="shared" si="1"/>
        <v>6750</v>
      </c>
      <c r="J24" s="46" t="str">
        <f>INDEX(Fromage!$A$2:$Y$396,MATCH(F24,Fromage!$A$2:$A$396,0),7)</f>
        <v>g</v>
      </c>
      <c r="K24" s="44">
        <f>Semaine!E10</f>
        <v>0</v>
      </c>
      <c r="L24" s="45" t="e">
        <f>INDEX(Fromage!$A$2:$Y$396,MATCH(K24,Fromage!$A$2:$A$396,0),5)</f>
        <v>#N/A</v>
      </c>
      <c r="M24" s="45" t="e">
        <f>INDEX(Fromage!$A$2:$Y$396,MATCH(K24,Fromage!$A$2:$A$396,0),6)</f>
        <v>#N/A</v>
      </c>
      <c r="N24" s="45" t="e">
        <f t="shared" si="2"/>
        <v>#N/A</v>
      </c>
      <c r="O24" s="46" t="e">
        <f>INDEX(Fromage!$A$2:$Y$396,MATCH(K24,Fromage!$A$2:$A$396,0),7)</f>
        <v>#N/A</v>
      </c>
      <c r="P24" s="44">
        <f>Semaine!F10</f>
        <v>0</v>
      </c>
      <c r="Q24" s="45" t="e">
        <f>INDEX(Fromage!$A$2:$Y$396,MATCH(P24,Fromage!$A$2:$A$396,0),5)</f>
        <v>#N/A</v>
      </c>
      <c r="R24" s="45" t="e">
        <f>INDEX(Fromage!$A$2:$Y$396,MATCH(P24,Fromage!$A$2:$A$396,0),6)</f>
        <v>#N/A</v>
      </c>
      <c r="S24" s="45" t="e">
        <f t="shared" si="3"/>
        <v>#N/A</v>
      </c>
      <c r="T24" s="46" t="e">
        <f>INDEX(Fromage!$A$2:$Y$396,MATCH(P24,Fromage!$A$2:$A$396,0),7)</f>
        <v>#N/A</v>
      </c>
      <c r="U24" s="44">
        <f>Semaine!G10</f>
        <v>0</v>
      </c>
      <c r="V24" s="45" t="e">
        <f>INDEX(Fromage!$A$2:$Y$396,MATCH(U24,Fromage!$A$2:$A$396,0),5)</f>
        <v>#N/A</v>
      </c>
      <c r="W24" s="45" t="e">
        <f>INDEX(Fromage!$A$2:$Y$396,MATCH(U24,Fromage!$A$2:$A$396,0),6)</f>
        <v>#N/A</v>
      </c>
      <c r="X24" s="45" t="e">
        <f t="shared" si="4"/>
        <v>#N/A</v>
      </c>
      <c r="Y24" s="46" t="e">
        <f>INDEX(Fromage!$A$2:$Y$396,MATCH(U24,Fromage!$A$2:$A$396,0),7)</f>
        <v>#N/A</v>
      </c>
    </row>
    <row r="25" spans="1:25" x14ac:dyDescent="0.25">
      <c r="A25" s="44"/>
      <c r="B25" s="45">
        <f>INDEX(Fromage!$A$2:$Y$396,MATCH(A24,Fromage!$A$2:$A$396,0),8)</f>
        <v>0</v>
      </c>
      <c r="C25" s="45">
        <f>INDEX(Fromage!$A$2:$Y$396,MATCH(A24,Fromage!$A$2:$A$396,0),9)</f>
        <v>0</v>
      </c>
      <c r="D25" s="45">
        <f t="shared" si="0"/>
        <v>0</v>
      </c>
      <c r="E25" s="46">
        <f>INDEX(Fromage!$A$2:$Y$396,MATCH(A24,Fromage!$A$2:$A$396,0),10)</f>
        <v>0</v>
      </c>
      <c r="F25" s="44"/>
      <c r="G25" s="45">
        <f>INDEX(Fromage!$A$2:$Y$396,MATCH(F24,Fromage!$A$2:$A$396,0),8)</f>
        <v>0</v>
      </c>
      <c r="H25" s="45">
        <f>INDEX(Fromage!$A$2:$Y$396,MATCH(F24,Fromage!$A$2:$A$396,0),9)</f>
        <v>0</v>
      </c>
      <c r="I25" s="45">
        <f t="shared" si="1"/>
        <v>0</v>
      </c>
      <c r="J25" s="46">
        <f>INDEX(Fromage!$A$2:$Y$396,MATCH(F24,Fromage!$A$2:$A$396,0),10)</f>
        <v>0</v>
      </c>
      <c r="K25" s="44"/>
      <c r="L25" s="45" t="e">
        <f>INDEX(Fromage!$A$2:$Y$396,MATCH(K24,Fromage!$A$2:$A$396,0),8)</f>
        <v>#N/A</v>
      </c>
      <c r="M25" s="45" t="e">
        <f>INDEX(Fromage!$A$2:$Y$396,MATCH(K24,Fromage!$A$2:$A$396,0),9)</f>
        <v>#N/A</v>
      </c>
      <c r="N25" s="45" t="e">
        <f t="shared" si="2"/>
        <v>#N/A</v>
      </c>
      <c r="O25" s="46" t="e">
        <f>INDEX(Fromage!$A$2:$Y$396,MATCH(K24,Fromage!$A$2:$A$396,0),10)</f>
        <v>#N/A</v>
      </c>
      <c r="P25" s="44"/>
      <c r="Q25" s="45" t="e">
        <f>INDEX(Fromage!$A$2:$Y$396,MATCH(P24,Fromage!$A$2:$A$396,0),8)</f>
        <v>#N/A</v>
      </c>
      <c r="R25" s="45" t="e">
        <f>INDEX(Fromage!$A$2:$Y$396,MATCH(P24,Fromage!$A$2:$A$396,0),9)</f>
        <v>#N/A</v>
      </c>
      <c r="S25" s="45" t="e">
        <f t="shared" si="3"/>
        <v>#N/A</v>
      </c>
      <c r="T25" s="46" t="e">
        <f>INDEX(Fromage!$A$2:$Y$396,MATCH(P24,Fromage!$A$2:$A$396,0),10)</f>
        <v>#N/A</v>
      </c>
      <c r="U25" s="44"/>
      <c r="V25" s="45" t="e">
        <f>INDEX(Fromage!$A$2:$Y$396,MATCH(U24,Fromage!$A$2:$A$396,0),8)</f>
        <v>#N/A</v>
      </c>
      <c r="W25" s="45" t="e">
        <f>INDEX(Fromage!$A$2:$Y$396,MATCH(U24,Fromage!$A$2:$A$396,0),9)</f>
        <v>#N/A</v>
      </c>
      <c r="X25" s="45" t="e">
        <f t="shared" si="4"/>
        <v>#N/A</v>
      </c>
      <c r="Y25" s="46" t="e">
        <f>INDEX(Fromage!$A$2:$Y$396,MATCH(U24,Fromage!$A$2:$A$396,0),10)</f>
        <v>#N/A</v>
      </c>
    </row>
    <row r="26" spans="1:25" x14ac:dyDescent="0.25">
      <c r="A26" s="44"/>
      <c r="B26" s="45">
        <f>INDEX(Fromage!$A$2:$Y$396,MATCH(A24,Fromage!$A$2:$A$396,0),11)</f>
        <v>0</v>
      </c>
      <c r="C26" s="45">
        <f>INDEX(Fromage!$A$2:$Y$396,MATCH(A24,Fromage!$A$2:$A$396,0),12)</f>
        <v>0</v>
      </c>
      <c r="D26" s="45">
        <f t="shared" si="0"/>
        <v>0</v>
      </c>
      <c r="E26" s="46">
        <f>INDEX(Fromage!$A$2:$Y$396,MATCH(A24,Fromage!$A$2:$A$396,0),13)</f>
        <v>0</v>
      </c>
      <c r="F26" s="44"/>
      <c r="G26" s="45">
        <f>INDEX(Fromage!$A$2:$Y$396,MATCH(F24,Fromage!$A$2:$A$396,0),11)</f>
        <v>0</v>
      </c>
      <c r="H26" s="45">
        <f>INDEX(Fromage!$A$2:$Y$396,MATCH(F24,Fromage!$A$2:$A$396,0),12)</f>
        <v>0</v>
      </c>
      <c r="I26" s="45">
        <f t="shared" si="1"/>
        <v>0</v>
      </c>
      <c r="J26" s="46">
        <f>INDEX(Fromage!$A$2:$Y$396,MATCH(F24,Fromage!$A$2:$A$396,0),13)</f>
        <v>0</v>
      </c>
      <c r="K26" s="44"/>
      <c r="L26" s="45" t="e">
        <f>INDEX(Fromage!$A$2:$Y$396,MATCH(K24,Fromage!$A$2:$A$396,0),11)</f>
        <v>#N/A</v>
      </c>
      <c r="M26" s="45" t="e">
        <f>INDEX(Fromage!$A$2:$Y$396,MATCH(K24,Fromage!$A$2:$A$396,0),12)</f>
        <v>#N/A</v>
      </c>
      <c r="N26" s="45" t="e">
        <f t="shared" si="2"/>
        <v>#N/A</v>
      </c>
      <c r="O26" s="46" t="e">
        <f>INDEX(Fromage!$A$2:$Y$396,MATCH(K24,Fromage!$A$2:$A$396,0),13)</f>
        <v>#N/A</v>
      </c>
      <c r="P26" s="44"/>
      <c r="Q26" s="45" t="e">
        <f>INDEX(Fromage!$A$2:$Y$396,MATCH(P24,Fromage!$A$2:$A$396,0),11)</f>
        <v>#N/A</v>
      </c>
      <c r="R26" s="45" t="e">
        <f>INDEX(Fromage!$A$2:$Y$396,MATCH(P24,Fromage!$A$2:$A$396,0),12)</f>
        <v>#N/A</v>
      </c>
      <c r="S26" s="45" t="e">
        <f t="shared" si="3"/>
        <v>#N/A</v>
      </c>
      <c r="T26" s="46" t="e">
        <f>INDEX(Fromage!$A$2:$Y$396,MATCH(P24,Fromage!$A$2:$A$396,0),13)</f>
        <v>#N/A</v>
      </c>
      <c r="U26" s="44"/>
      <c r="V26" s="45" t="e">
        <f>INDEX(Fromage!$A$2:$Y$396,MATCH(U24,Fromage!$A$2:$A$396,0),11)</f>
        <v>#N/A</v>
      </c>
      <c r="W26" s="45" t="e">
        <f>INDEX(Fromage!$A$2:$Y$396,MATCH(U24,Fromage!$A$2:$A$396,0),12)</f>
        <v>#N/A</v>
      </c>
      <c r="X26" s="45" t="e">
        <f t="shared" si="4"/>
        <v>#N/A</v>
      </c>
      <c r="Y26" s="46" t="e">
        <f>INDEX(Fromage!$A$2:$Y$396,MATCH(U24,Fromage!$A$2:$A$396,0),13)</f>
        <v>#N/A</v>
      </c>
    </row>
    <row r="27" spans="1:25" x14ac:dyDescent="0.25">
      <c r="A27" s="44"/>
      <c r="B27" s="45">
        <f>INDEX(Fromage!$A$2:$Y$396,MATCH(A24,Fromage!$A$2:$A$396,0),14)</f>
        <v>0</v>
      </c>
      <c r="C27" s="45">
        <f>INDEX(Fromage!$A$2:$Y$396,MATCH(A24,Fromage!$A$2:$A$396,0),15)</f>
        <v>0</v>
      </c>
      <c r="D27" s="45">
        <f t="shared" si="0"/>
        <v>0</v>
      </c>
      <c r="E27" s="46">
        <f>INDEX(Fromage!$A$2:$Y$396,MATCH(A24,Fromage!$A$2:$A$396,0),16)</f>
        <v>0</v>
      </c>
      <c r="F27" s="44"/>
      <c r="G27" s="45">
        <f>INDEX(Fromage!$A$2:$Y$396,MATCH(F24,Fromage!$A$2:$A$396,0),14)</f>
        <v>0</v>
      </c>
      <c r="H27" s="45">
        <f>INDEX(Fromage!$A$2:$Y$396,MATCH(F24,Fromage!$A$2:$A$396,0),15)</f>
        <v>0</v>
      </c>
      <c r="I27" s="45">
        <f t="shared" si="1"/>
        <v>0</v>
      </c>
      <c r="J27" s="46">
        <f>INDEX(Fromage!$A$2:$Y$396,MATCH(F24,Fromage!$A$2:$A$396,0),16)</f>
        <v>0</v>
      </c>
      <c r="K27" s="44"/>
      <c r="L27" s="45" t="e">
        <f>INDEX(Fromage!$A$2:$Y$396,MATCH(K24,Fromage!$A$2:$A$396,0),14)</f>
        <v>#N/A</v>
      </c>
      <c r="M27" s="45" t="e">
        <f>INDEX(Fromage!$A$2:$Y$396,MATCH(K24,Fromage!$A$2:$A$396,0),15)</f>
        <v>#N/A</v>
      </c>
      <c r="N27" s="45" t="e">
        <f t="shared" si="2"/>
        <v>#N/A</v>
      </c>
      <c r="O27" s="46" t="e">
        <f>INDEX(Fromage!$A$2:$Y$396,MATCH(K24,Fromage!$A$2:$A$396,0),16)</f>
        <v>#N/A</v>
      </c>
      <c r="P27" s="44"/>
      <c r="Q27" s="45" t="e">
        <f>INDEX(Fromage!$A$2:$Y$396,MATCH(P24,Fromage!$A$2:$A$396,0),14)</f>
        <v>#N/A</v>
      </c>
      <c r="R27" s="45" t="e">
        <f>INDEX(Fromage!$A$2:$Y$396,MATCH(P24,Fromage!$A$2:$A$396,0),15)</f>
        <v>#N/A</v>
      </c>
      <c r="S27" s="45" t="e">
        <f t="shared" si="3"/>
        <v>#N/A</v>
      </c>
      <c r="T27" s="46" t="e">
        <f>INDEX(Fromage!$A$2:$Y$396,MATCH(P24,Fromage!$A$2:$A$396,0),16)</f>
        <v>#N/A</v>
      </c>
      <c r="U27" s="44"/>
      <c r="V27" s="45" t="e">
        <f>INDEX(Fromage!$A$2:$Y$396,MATCH(U24,Fromage!$A$2:$A$396,0),14)</f>
        <v>#N/A</v>
      </c>
      <c r="W27" s="45" t="e">
        <f>INDEX(Fromage!$A$2:$Y$396,MATCH(U24,Fromage!$A$2:$A$396,0),15)</f>
        <v>#N/A</v>
      </c>
      <c r="X27" s="45" t="e">
        <f t="shared" si="4"/>
        <v>#N/A</v>
      </c>
      <c r="Y27" s="46" t="e">
        <f>INDEX(Fromage!$A$2:$Y$396,MATCH(U24,Fromage!$A$2:$A$396,0),16)</f>
        <v>#N/A</v>
      </c>
    </row>
    <row r="28" spans="1:25" x14ac:dyDescent="0.25">
      <c r="A28" s="44"/>
      <c r="B28" s="45">
        <f>INDEX(Fromage!$A$2:$Y$396,MATCH(A24,Fromage!$A$2:$A$396,0),17)</f>
        <v>0</v>
      </c>
      <c r="C28" s="45">
        <f>INDEX(Fromage!$A$2:$Y$396,MATCH(A24,Fromage!$A$2:$A$396,0),18)</f>
        <v>0</v>
      </c>
      <c r="D28" s="45">
        <f t="shared" si="0"/>
        <v>0</v>
      </c>
      <c r="E28" s="46">
        <f>INDEX(Fromage!$A$2:$Y$396,MATCH(A24,Fromage!$A$2:$A$396,0),19)</f>
        <v>0</v>
      </c>
      <c r="F28" s="44"/>
      <c r="G28" s="45">
        <f>INDEX(Fromage!$A$2:$Y$396,MATCH(F24,Fromage!$A$2:$A$396,0),17)</f>
        <v>0</v>
      </c>
      <c r="H28" s="45">
        <f>INDEX(Fromage!$A$2:$Y$396,MATCH(F24,Fromage!$A$2:$A$396,0),18)</f>
        <v>0</v>
      </c>
      <c r="I28" s="45">
        <f t="shared" si="1"/>
        <v>0</v>
      </c>
      <c r="J28" s="46">
        <f>INDEX(Fromage!$A$2:$Y$396,MATCH(F24,Fromage!$A$2:$A$396,0),19)</f>
        <v>0</v>
      </c>
      <c r="K28" s="44"/>
      <c r="L28" s="45" t="e">
        <f>INDEX(Fromage!$A$2:$Y$396,MATCH(K24,Fromage!$A$2:$A$396,0),17)</f>
        <v>#N/A</v>
      </c>
      <c r="M28" s="45" t="e">
        <f>INDEX(Fromage!$A$2:$Y$396,MATCH(K24,Fromage!$A$2:$A$396,0),18)</f>
        <v>#N/A</v>
      </c>
      <c r="N28" s="45" t="e">
        <f t="shared" si="2"/>
        <v>#N/A</v>
      </c>
      <c r="O28" s="46" t="e">
        <f>INDEX(Fromage!$A$2:$Y$396,MATCH(K24,Fromage!$A$2:$A$396,0),19)</f>
        <v>#N/A</v>
      </c>
      <c r="P28" s="44"/>
      <c r="Q28" s="45" t="e">
        <f>INDEX(Fromage!$A$2:$Y$396,MATCH(P24,Fromage!$A$2:$A$396,0),17)</f>
        <v>#N/A</v>
      </c>
      <c r="R28" s="45" t="e">
        <f>INDEX(Fromage!$A$2:$Y$396,MATCH(P24,Fromage!$A$2:$A$396,0),18)</f>
        <v>#N/A</v>
      </c>
      <c r="S28" s="45" t="e">
        <f t="shared" si="3"/>
        <v>#N/A</v>
      </c>
      <c r="T28" s="46" t="e">
        <f>INDEX(Fromage!$A$2:$Y$396,MATCH(P24,Fromage!$A$2:$A$396,0),19)</f>
        <v>#N/A</v>
      </c>
      <c r="U28" s="44"/>
      <c r="V28" s="45" t="e">
        <f>INDEX(Fromage!$A$2:$Y$396,MATCH(U24,Fromage!$A$2:$A$396,0),17)</f>
        <v>#N/A</v>
      </c>
      <c r="W28" s="45" t="e">
        <f>INDEX(Fromage!$A$2:$Y$396,MATCH(U24,Fromage!$A$2:$A$396,0),18)</f>
        <v>#N/A</v>
      </c>
      <c r="X28" s="45" t="e">
        <f t="shared" si="4"/>
        <v>#N/A</v>
      </c>
      <c r="Y28" s="46" t="e">
        <f>INDEX(Fromage!$A$2:$Y$396,MATCH(U24,Fromage!$A$2:$A$396,0),19)</f>
        <v>#N/A</v>
      </c>
    </row>
    <row r="29" spans="1:25" x14ac:dyDescent="0.25">
      <c r="A29" s="44"/>
      <c r="B29" s="45">
        <f>INDEX(Fromage!$A$2:$Y$396,MATCH(A24,Fromage!$A$2:$A$396,0),20)</f>
        <v>0</v>
      </c>
      <c r="C29" s="45">
        <f>INDEX(Fromage!$A$2:$Y$396,MATCH(A24,Fromage!$A$2:$A$396,0),21)</f>
        <v>0</v>
      </c>
      <c r="D29" s="45">
        <f t="shared" si="0"/>
        <v>0</v>
      </c>
      <c r="E29" s="46">
        <f>INDEX(Fromage!$A$2:$Y$396,MATCH(A24,Fromage!$A$2:$A$396,0),22)</f>
        <v>0</v>
      </c>
      <c r="F29" s="44"/>
      <c r="G29" s="45">
        <f>INDEX(Fromage!$A$2:$Y$396,MATCH(F24,Fromage!$A$2:$A$396,0),20)</f>
        <v>0</v>
      </c>
      <c r="H29" s="45">
        <f>INDEX(Fromage!$A$2:$Y$396,MATCH(F24,Fromage!$A$2:$A$396,0),21)</f>
        <v>0</v>
      </c>
      <c r="I29" s="45">
        <f t="shared" si="1"/>
        <v>0</v>
      </c>
      <c r="J29" s="46">
        <f>INDEX(Fromage!$A$2:$Y$396,MATCH(F24,Fromage!$A$2:$A$396,0),22)</f>
        <v>0</v>
      </c>
      <c r="K29" s="44"/>
      <c r="L29" s="45" t="e">
        <f>INDEX(Fromage!$A$2:$Y$396,MATCH(K24,Fromage!$A$2:$A$396,0),20)</f>
        <v>#N/A</v>
      </c>
      <c r="M29" s="45" t="e">
        <f>INDEX(Fromage!$A$2:$Y$396,MATCH(K24,Fromage!$A$2:$A$396,0),21)</f>
        <v>#N/A</v>
      </c>
      <c r="N29" s="45" t="e">
        <f t="shared" si="2"/>
        <v>#N/A</v>
      </c>
      <c r="O29" s="46" t="e">
        <f>INDEX(Fromage!$A$2:$Y$396,MATCH(K24,Fromage!$A$2:$A$396,0),22)</f>
        <v>#N/A</v>
      </c>
      <c r="P29" s="44"/>
      <c r="Q29" s="45" t="e">
        <f>INDEX(Fromage!$A$2:$Y$396,MATCH(P24,Fromage!$A$2:$A$396,0),20)</f>
        <v>#N/A</v>
      </c>
      <c r="R29" s="45" t="e">
        <f>INDEX(Fromage!$A$2:$Y$396,MATCH(P24,Fromage!$A$2:$A$396,0),21)</f>
        <v>#N/A</v>
      </c>
      <c r="S29" s="45" t="e">
        <f t="shared" si="3"/>
        <v>#N/A</v>
      </c>
      <c r="T29" s="46" t="e">
        <f>INDEX(Fromage!$A$2:$Y$396,MATCH(P24,Fromage!$A$2:$A$396,0),22)</f>
        <v>#N/A</v>
      </c>
      <c r="U29" s="44"/>
      <c r="V29" s="45" t="e">
        <f>INDEX(Fromage!$A$2:$Y$396,MATCH(U24,Fromage!$A$2:$A$396,0),20)</f>
        <v>#N/A</v>
      </c>
      <c r="W29" s="45" t="e">
        <f>INDEX(Fromage!$A$2:$Y$396,MATCH(U24,Fromage!$A$2:$A$396,0),21)</f>
        <v>#N/A</v>
      </c>
      <c r="X29" s="45" t="e">
        <f t="shared" si="4"/>
        <v>#N/A</v>
      </c>
      <c r="Y29" s="46" t="e">
        <f>INDEX(Fromage!$A$2:$Y$396,MATCH(U24,Fromage!$A$2:$A$396,0),22)</f>
        <v>#N/A</v>
      </c>
    </row>
    <row r="30" spans="1:25" x14ac:dyDescent="0.25">
      <c r="A30" s="44"/>
      <c r="B30" s="45">
        <f>INDEX(Fromage!$A$2:$Y$396,MATCH(A24,Fromage!$A$2:$A$396,0),23)</f>
        <v>0</v>
      </c>
      <c r="C30" s="45">
        <f>INDEX(Fromage!$A$2:$Y$396,MATCH(A24,Fromage!$A$2:$A$396,0),24)</f>
        <v>0</v>
      </c>
      <c r="D30" s="45">
        <f t="shared" si="0"/>
        <v>0</v>
      </c>
      <c r="E30" s="46">
        <f>INDEX(Fromage!$A$2:$Y$396,MATCH(A24,Fromage!$A$2:$A$396,0),25)</f>
        <v>0</v>
      </c>
      <c r="F30" s="44"/>
      <c r="G30" s="45">
        <f>INDEX(Fromage!$A$2:$Y$396,MATCH(F24,Fromage!$A$2:$A$396,0),23)</f>
        <v>0</v>
      </c>
      <c r="H30" s="45">
        <f>INDEX(Fromage!$A$2:$Y$396,MATCH(F24,Fromage!$A$2:$A$396,0),24)</f>
        <v>0</v>
      </c>
      <c r="I30" s="45">
        <f t="shared" si="1"/>
        <v>0</v>
      </c>
      <c r="J30" s="46">
        <f>INDEX(Fromage!$A$2:$Y$396,MATCH(F24,Fromage!$A$2:$A$396,0),25)</f>
        <v>0</v>
      </c>
      <c r="K30" s="44"/>
      <c r="L30" s="45" t="e">
        <f>INDEX(Fromage!$A$2:$Y$396,MATCH(K24,Fromage!$A$2:$A$396,0),23)</f>
        <v>#N/A</v>
      </c>
      <c r="M30" s="45" t="e">
        <f>INDEX(Fromage!$A$2:$Y$396,MATCH(K24,Fromage!$A$2:$A$396,0),24)</f>
        <v>#N/A</v>
      </c>
      <c r="N30" s="45" t="e">
        <f t="shared" si="2"/>
        <v>#N/A</v>
      </c>
      <c r="O30" s="46" t="e">
        <f>INDEX(Fromage!$A$2:$Y$396,MATCH(K24,Fromage!$A$2:$A$396,0),25)</f>
        <v>#N/A</v>
      </c>
      <c r="P30" s="44"/>
      <c r="Q30" s="45" t="e">
        <f>INDEX(Fromage!$A$2:$Y$396,MATCH(P24,Fromage!$A$2:$A$396,0),23)</f>
        <v>#N/A</v>
      </c>
      <c r="R30" s="45" t="e">
        <f>INDEX(Fromage!$A$2:$Y$396,MATCH(P24,Fromage!$A$2:$A$396,0),24)</f>
        <v>#N/A</v>
      </c>
      <c r="S30" s="45" t="e">
        <f t="shared" si="3"/>
        <v>#N/A</v>
      </c>
      <c r="T30" s="46" t="e">
        <f>INDEX(Fromage!$A$2:$Y$396,MATCH(P24,Fromage!$A$2:$A$396,0),25)</f>
        <v>#N/A</v>
      </c>
      <c r="U30" s="44"/>
      <c r="V30" s="45" t="e">
        <f>INDEX(Fromage!$A$2:$Y$396,MATCH(U24,Fromage!$A$2:$A$396,0),23)</f>
        <v>#N/A</v>
      </c>
      <c r="W30" s="45" t="e">
        <f>INDEX(Fromage!$A$2:$Y$396,MATCH(U24,Fromage!$A$2:$A$396,0),24)</f>
        <v>#N/A</v>
      </c>
      <c r="X30" s="45" t="e">
        <f t="shared" si="4"/>
        <v>#N/A</v>
      </c>
      <c r="Y30" s="46" t="e">
        <f>INDEX(Fromage!$A$2:$Y$396,MATCH(U24,Fromage!$A$2:$A$396,0),25)</f>
        <v>#N/A</v>
      </c>
    </row>
    <row r="31" spans="1:25" x14ac:dyDescent="0.25">
      <c r="A31" s="44" t="str">
        <f>Semaine!C11</f>
        <v>Pomme</v>
      </c>
      <c r="B31" s="45" t="str">
        <f>INDEX(Desserts!$A$2:$Y$392,MATCH(A31,Desserts!$A$2:$A$392,0),5)</f>
        <v>pomme</v>
      </c>
      <c r="C31" s="45">
        <f>INDEX(Desserts!$A$2:$Y$392,MATCH(A31,Desserts!$A$2:$A$392,0),6)</f>
        <v>1</v>
      </c>
      <c r="D31" s="45">
        <f t="shared" si="0"/>
        <v>75</v>
      </c>
      <c r="E31" s="46" t="str">
        <f>INDEX(Desserts!$A$2:$Y$392,MATCH(A31,Desserts!$A$2:$A$392,0),7)</f>
        <v>unité</v>
      </c>
      <c r="F31" s="44" t="str">
        <f>Semaine!D11</f>
        <v>--</v>
      </c>
      <c r="G31" s="45">
        <f>INDEX(Desserts!$A$2:$Y$392,MATCH(F31,Desserts!$A$2:$A$392,0),5)</f>
        <v>0</v>
      </c>
      <c r="H31" s="45">
        <f>INDEX(Desserts!$A$2:$Y$392,MATCH(F31,Desserts!$A$2:$A$392,0),6)</f>
        <v>0</v>
      </c>
      <c r="I31" s="45">
        <f t="shared" si="1"/>
        <v>0</v>
      </c>
      <c r="J31" s="46">
        <f>INDEX(Desserts!$A$2:$Y$392,MATCH(F31,Desserts!$A$2:$A$392,0),7)</f>
        <v>0</v>
      </c>
      <c r="K31" s="44">
        <f>Semaine!E11</f>
        <v>0</v>
      </c>
      <c r="L31" s="45" t="e">
        <f>INDEX(Desserts!$A$2:$Y$392,MATCH(K31,Desserts!$A$2:$A$392,0),5)</f>
        <v>#N/A</v>
      </c>
      <c r="M31" s="45" t="e">
        <f>INDEX(Desserts!$A$2:$Y$392,MATCH(K31,Desserts!$A$2:$A$392,0),6)</f>
        <v>#N/A</v>
      </c>
      <c r="N31" s="45" t="e">
        <f t="shared" si="2"/>
        <v>#N/A</v>
      </c>
      <c r="O31" s="46" t="e">
        <f>INDEX(Desserts!$A$2:$Y$392,MATCH(K31,Desserts!$A$2:$A$392,0),7)</f>
        <v>#N/A</v>
      </c>
      <c r="P31" s="44">
        <f>Semaine!F11</f>
        <v>0</v>
      </c>
      <c r="Q31" s="45" t="e">
        <f>INDEX(Desserts!$A$2:$Y$392,MATCH(P31,Desserts!$A$2:$A$392,0),5)</f>
        <v>#N/A</v>
      </c>
      <c r="R31" s="45" t="e">
        <f>INDEX(Desserts!$A$2:$Y$392,MATCH(P31,Desserts!$A$2:$A$392,0),6)</f>
        <v>#N/A</v>
      </c>
      <c r="S31" s="45" t="e">
        <f t="shared" si="3"/>
        <v>#N/A</v>
      </c>
      <c r="T31" s="46" t="e">
        <f>INDEX(Desserts!$A$2:$Y$392,MATCH(P31,Desserts!$A$2:$A$392,0),7)</f>
        <v>#N/A</v>
      </c>
      <c r="U31" s="44">
        <f>Semaine!G11</f>
        <v>0</v>
      </c>
      <c r="V31" s="45" t="e">
        <f>INDEX(Desserts!$A$2:$Y$392,MATCH(U31,Desserts!$A$2:$A$392,0),5)</f>
        <v>#N/A</v>
      </c>
      <c r="W31" s="45" t="e">
        <f>INDEX(Desserts!$A$2:$Y$392,MATCH(U31,Desserts!$A$2:$A$392,0),6)</f>
        <v>#N/A</v>
      </c>
      <c r="X31" s="45" t="e">
        <f t="shared" si="4"/>
        <v>#N/A</v>
      </c>
      <c r="Y31" s="46" t="e">
        <f>INDEX(Desserts!$A$2:$Y$392,MATCH(U31,Desserts!$A$2:$A$392,0),7)</f>
        <v>#N/A</v>
      </c>
    </row>
    <row r="32" spans="1:25" x14ac:dyDescent="0.25">
      <c r="A32" s="44"/>
      <c r="B32" s="45">
        <f>INDEX(Desserts!$A$2:$Y$392,MATCH(A31,Desserts!$A$2:$A$392,0),8)</f>
        <v>0</v>
      </c>
      <c r="C32" s="45">
        <f>INDEX(Desserts!$A$2:$Y$392,MATCH(A31,Desserts!$A$2:$A$392,0),9)</f>
        <v>0</v>
      </c>
      <c r="D32" s="45">
        <f t="shared" si="0"/>
        <v>0</v>
      </c>
      <c r="E32" s="46">
        <f>INDEX(Desserts!$A$2:$Y$392,MATCH(A31,Desserts!$A$2:$A$392,0),10)</f>
        <v>0</v>
      </c>
      <c r="F32" s="44"/>
      <c r="G32" s="45">
        <f>INDEX(Desserts!$A$2:$Y$392,MATCH(F31,Desserts!$A$2:$A$392,0),8)</f>
        <v>0</v>
      </c>
      <c r="H32" s="45">
        <f>INDEX(Desserts!$A$2:$Y$392,MATCH(F31,Desserts!$A$2:$A$392,0),9)</f>
        <v>0</v>
      </c>
      <c r="I32" s="45">
        <f t="shared" si="1"/>
        <v>0</v>
      </c>
      <c r="J32" s="46">
        <f>INDEX(Desserts!$A$2:$Y$392,MATCH(F31,Desserts!$A$2:$A$392,0),10)</f>
        <v>0</v>
      </c>
      <c r="K32" s="44"/>
      <c r="L32" s="45" t="e">
        <f>INDEX(Desserts!$A$2:$Y$392,MATCH(K31,Desserts!$A$2:$A$392,0),8)</f>
        <v>#N/A</v>
      </c>
      <c r="M32" s="45" t="e">
        <f>INDEX(Desserts!$A$2:$Y$392,MATCH(K31,Desserts!$A$2:$A$392,0),9)</f>
        <v>#N/A</v>
      </c>
      <c r="N32" s="45" t="e">
        <f t="shared" si="2"/>
        <v>#N/A</v>
      </c>
      <c r="O32" s="46" t="e">
        <f>INDEX(Desserts!$A$2:$Y$392,MATCH(K31,Desserts!$A$2:$A$392,0),10)</f>
        <v>#N/A</v>
      </c>
      <c r="P32" s="44"/>
      <c r="Q32" s="45" t="e">
        <f>INDEX(Desserts!$A$2:$Y$392,MATCH(P31,Desserts!$A$2:$A$392,0),8)</f>
        <v>#N/A</v>
      </c>
      <c r="R32" s="45" t="e">
        <f>INDEX(Desserts!$A$2:$Y$392,MATCH(P31,Desserts!$A$2:$A$392,0),9)</f>
        <v>#N/A</v>
      </c>
      <c r="S32" s="45" t="e">
        <f t="shared" si="3"/>
        <v>#N/A</v>
      </c>
      <c r="T32" s="46" t="e">
        <f>INDEX(Desserts!$A$2:$Y$392,MATCH(P31,Desserts!$A$2:$A$392,0),10)</f>
        <v>#N/A</v>
      </c>
      <c r="U32" s="44"/>
      <c r="V32" s="45" t="e">
        <f>INDEX(Desserts!$A$2:$Y$392,MATCH(U31,Desserts!$A$2:$A$392,0),8)</f>
        <v>#N/A</v>
      </c>
      <c r="W32" s="45" t="e">
        <f>INDEX(Desserts!$A$2:$Y$392,MATCH(U31,Desserts!$A$2:$A$392,0),9)</f>
        <v>#N/A</v>
      </c>
      <c r="X32" s="45" t="e">
        <f t="shared" si="4"/>
        <v>#N/A</v>
      </c>
      <c r="Y32" s="46" t="e">
        <f>INDEX(Desserts!$A$2:$Y$392,MATCH(U31,Desserts!$A$2:$A$392,0),10)</f>
        <v>#N/A</v>
      </c>
    </row>
    <row r="33" spans="1:25" x14ac:dyDescent="0.25">
      <c r="A33" s="44"/>
      <c r="B33" s="45">
        <f>INDEX(Desserts!$A$2:$Y$392,MATCH(A31,Desserts!$A$2:$A$392,0),11)</f>
        <v>0</v>
      </c>
      <c r="C33" s="45">
        <f>INDEX(Desserts!$A$2:$Y$392,MATCH(A31,Desserts!$A$2:$A$392,0),12)</f>
        <v>0</v>
      </c>
      <c r="D33" s="45">
        <f t="shared" si="0"/>
        <v>0</v>
      </c>
      <c r="E33" s="46">
        <f>INDEX(Desserts!$A$2:$Y$392,MATCH(A31,Desserts!$A$2:$A$392,0),13)</f>
        <v>0</v>
      </c>
      <c r="F33" s="44"/>
      <c r="G33" s="45">
        <f>INDEX(Desserts!$A$2:$Y$392,MATCH(F31,Desserts!$A$2:$A$392,0),11)</f>
        <v>0</v>
      </c>
      <c r="H33" s="45">
        <f>INDEX(Desserts!$A$2:$Y$392,MATCH(F31,Desserts!$A$2:$A$392,0),12)</f>
        <v>0</v>
      </c>
      <c r="I33" s="45">
        <f t="shared" si="1"/>
        <v>0</v>
      </c>
      <c r="J33" s="46">
        <f>INDEX(Desserts!$A$2:$Y$392,MATCH(F31,Desserts!$A$2:$A$392,0),13)</f>
        <v>0</v>
      </c>
      <c r="K33" s="44"/>
      <c r="L33" s="45" t="e">
        <f>INDEX(Desserts!$A$2:$Y$392,MATCH(K31,Desserts!$A$2:$A$392,0),11)</f>
        <v>#N/A</v>
      </c>
      <c r="M33" s="45" t="e">
        <f>INDEX(Desserts!$A$2:$Y$392,MATCH(K31,Desserts!$A$2:$A$392,0),12)</f>
        <v>#N/A</v>
      </c>
      <c r="N33" s="45" t="e">
        <f t="shared" si="2"/>
        <v>#N/A</v>
      </c>
      <c r="O33" s="46" t="e">
        <f>INDEX(Desserts!$A$2:$Y$392,MATCH(K31,Desserts!$A$2:$A$392,0),13)</f>
        <v>#N/A</v>
      </c>
      <c r="P33" s="44"/>
      <c r="Q33" s="45" t="e">
        <f>INDEX(Desserts!$A$2:$Y$392,MATCH(P31,Desserts!$A$2:$A$392,0),11)</f>
        <v>#N/A</v>
      </c>
      <c r="R33" s="45" t="e">
        <f>INDEX(Desserts!$A$2:$Y$392,MATCH(P31,Desserts!$A$2:$A$392,0),12)</f>
        <v>#N/A</v>
      </c>
      <c r="S33" s="45" t="e">
        <f t="shared" si="3"/>
        <v>#N/A</v>
      </c>
      <c r="T33" s="46" t="e">
        <f>INDEX(Desserts!$A$2:$Y$392,MATCH(P31,Desserts!$A$2:$A$392,0),13)</f>
        <v>#N/A</v>
      </c>
      <c r="U33" s="44"/>
      <c r="V33" s="45" t="e">
        <f>INDEX(Desserts!$A$2:$Y$392,MATCH(U31,Desserts!$A$2:$A$392,0),11)</f>
        <v>#N/A</v>
      </c>
      <c r="W33" s="45" t="e">
        <f>INDEX(Desserts!$A$2:$Y$392,MATCH(U31,Desserts!$A$2:$A$392,0),12)</f>
        <v>#N/A</v>
      </c>
      <c r="X33" s="45" t="e">
        <f t="shared" si="4"/>
        <v>#N/A</v>
      </c>
      <c r="Y33" s="46" t="e">
        <f>INDEX(Desserts!$A$2:$Y$392,MATCH(U31,Desserts!$A$2:$A$392,0),13)</f>
        <v>#N/A</v>
      </c>
    </row>
    <row r="34" spans="1:25" x14ac:dyDescent="0.25">
      <c r="A34" s="44"/>
      <c r="B34" s="45">
        <f>INDEX(Desserts!$A$2:$Y$392,MATCH(A31,Desserts!$A$2:$A$392,0),14)</f>
        <v>0</v>
      </c>
      <c r="C34" s="45">
        <f>INDEX(Desserts!$A$2:$Y$392,MATCH(A31,Desserts!$A$2:$A$392,0),15)</f>
        <v>0</v>
      </c>
      <c r="D34" s="45">
        <f t="shared" si="0"/>
        <v>0</v>
      </c>
      <c r="E34" s="46">
        <f>INDEX(Desserts!$A$2:$Y$392,MATCH(A31,Desserts!$A$2:$A$392,0),16)</f>
        <v>0</v>
      </c>
      <c r="F34" s="44"/>
      <c r="G34" s="45">
        <f>INDEX(Desserts!$A$2:$Y$392,MATCH(F31,Desserts!$A$2:$A$392,0),14)</f>
        <v>0</v>
      </c>
      <c r="H34" s="45">
        <f>INDEX(Desserts!$A$2:$Y$392,MATCH(F31,Desserts!$A$2:$A$392,0),15)</f>
        <v>0</v>
      </c>
      <c r="I34" s="45">
        <f t="shared" si="1"/>
        <v>0</v>
      </c>
      <c r="J34" s="46">
        <f>INDEX(Desserts!$A$2:$Y$392,MATCH(F31,Desserts!$A$2:$A$392,0),16)</f>
        <v>0</v>
      </c>
      <c r="K34" s="44"/>
      <c r="L34" s="45" t="e">
        <f>INDEX(Desserts!$A$2:$Y$392,MATCH(K31,Desserts!$A$2:$A$392,0),14)</f>
        <v>#N/A</v>
      </c>
      <c r="M34" s="45" t="e">
        <f>INDEX(Desserts!$A$2:$Y$392,MATCH(K31,Desserts!$A$2:$A$392,0),15)</f>
        <v>#N/A</v>
      </c>
      <c r="N34" s="45" t="e">
        <f t="shared" si="2"/>
        <v>#N/A</v>
      </c>
      <c r="O34" s="46" t="e">
        <f>INDEX(Desserts!$A$2:$Y$392,MATCH(K31,Desserts!$A$2:$A$392,0),16)</f>
        <v>#N/A</v>
      </c>
      <c r="P34" s="44"/>
      <c r="Q34" s="45" t="e">
        <f>INDEX(Desserts!$A$2:$Y$392,MATCH(P31,Desserts!$A$2:$A$392,0),14)</f>
        <v>#N/A</v>
      </c>
      <c r="R34" s="45" t="e">
        <f>INDEX(Desserts!$A$2:$Y$392,MATCH(P31,Desserts!$A$2:$A$392,0),15)</f>
        <v>#N/A</v>
      </c>
      <c r="S34" s="45" t="e">
        <f t="shared" si="3"/>
        <v>#N/A</v>
      </c>
      <c r="T34" s="46" t="e">
        <f>INDEX(Desserts!$A$2:$Y$392,MATCH(P31,Desserts!$A$2:$A$392,0),16)</f>
        <v>#N/A</v>
      </c>
      <c r="U34" s="44"/>
      <c r="V34" s="45" t="e">
        <f>INDEX(Desserts!$A$2:$Y$392,MATCH(U31,Desserts!$A$2:$A$392,0),14)</f>
        <v>#N/A</v>
      </c>
      <c r="W34" s="45" t="e">
        <f>INDEX(Desserts!$A$2:$Y$392,MATCH(U31,Desserts!$A$2:$A$392,0),15)</f>
        <v>#N/A</v>
      </c>
      <c r="X34" s="45" t="e">
        <f t="shared" si="4"/>
        <v>#N/A</v>
      </c>
      <c r="Y34" s="46" t="e">
        <f>INDEX(Desserts!$A$2:$Y$392,MATCH(U31,Desserts!$A$2:$A$392,0),16)</f>
        <v>#N/A</v>
      </c>
    </row>
    <row r="35" spans="1:25" x14ac:dyDescent="0.25">
      <c r="A35" s="44"/>
      <c r="B35" s="45">
        <f>INDEX(Desserts!$A$2:$Y$392,MATCH(A31,Desserts!$A$2:$A$392,0),17)</f>
        <v>0</v>
      </c>
      <c r="C35" s="45">
        <f>INDEX(Desserts!$A$2:$Y$392,MATCH(A31,Desserts!$A$2:$A$392,0),18)</f>
        <v>0</v>
      </c>
      <c r="D35" s="45">
        <f t="shared" si="0"/>
        <v>0</v>
      </c>
      <c r="E35" s="46">
        <f>INDEX(Desserts!$A$2:$Y$392,MATCH(A31,Desserts!$A$2:$A$392,0),19)</f>
        <v>0</v>
      </c>
      <c r="F35" s="44"/>
      <c r="G35" s="45">
        <f>INDEX(Desserts!$A$2:$Y$392,MATCH(F31,Desserts!$A$2:$A$392,0),17)</f>
        <v>0</v>
      </c>
      <c r="H35" s="45">
        <f>INDEX(Desserts!$A$2:$Y$392,MATCH(F31,Desserts!$A$2:$A$392,0),18)</f>
        <v>0</v>
      </c>
      <c r="I35" s="45">
        <f t="shared" si="1"/>
        <v>0</v>
      </c>
      <c r="J35" s="46">
        <f>INDEX(Desserts!$A$2:$Y$392,MATCH(F31,Desserts!$A$2:$A$392,0),19)</f>
        <v>0</v>
      </c>
      <c r="K35" s="44"/>
      <c r="L35" s="45" t="e">
        <f>INDEX(Desserts!$A$2:$Y$392,MATCH(K31,Desserts!$A$2:$A$392,0),17)</f>
        <v>#N/A</v>
      </c>
      <c r="M35" s="45" t="e">
        <f>INDEX(Desserts!$A$2:$Y$392,MATCH(K31,Desserts!$A$2:$A$392,0),18)</f>
        <v>#N/A</v>
      </c>
      <c r="N35" s="45" t="e">
        <f t="shared" si="2"/>
        <v>#N/A</v>
      </c>
      <c r="O35" s="46" t="e">
        <f>INDEX(Desserts!$A$2:$Y$392,MATCH(K31,Desserts!$A$2:$A$392,0),19)</f>
        <v>#N/A</v>
      </c>
      <c r="P35" s="44"/>
      <c r="Q35" s="45" t="e">
        <f>INDEX(Desserts!$A$2:$Y$392,MATCH(P31,Desserts!$A$2:$A$392,0),17)</f>
        <v>#N/A</v>
      </c>
      <c r="R35" s="45" t="e">
        <f>INDEX(Desserts!$A$2:$Y$392,MATCH(P31,Desserts!$A$2:$A$392,0),18)</f>
        <v>#N/A</v>
      </c>
      <c r="S35" s="45" t="e">
        <f t="shared" si="3"/>
        <v>#N/A</v>
      </c>
      <c r="T35" s="46" t="e">
        <f>INDEX(Desserts!$A$2:$Y$392,MATCH(P31,Desserts!$A$2:$A$392,0),19)</f>
        <v>#N/A</v>
      </c>
      <c r="U35" s="44"/>
      <c r="V35" s="45" t="e">
        <f>INDEX(Desserts!$A$2:$Y$392,MATCH(U31,Desserts!$A$2:$A$392,0),17)</f>
        <v>#N/A</v>
      </c>
      <c r="W35" s="45" t="e">
        <f>INDEX(Desserts!$A$2:$Y$392,MATCH(U31,Desserts!$A$2:$A$392,0),18)</f>
        <v>#N/A</v>
      </c>
      <c r="X35" s="45" t="e">
        <f t="shared" si="4"/>
        <v>#N/A</v>
      </c>
      <c r="Y35" s="46" t="e">
        <f>INDEX(Desserts!$A$2:$Y$392,MATCH(U31,Desserts!$A$2:$A$392,0),19)</f>
        <v>#N/A</v>
      </c>
    </row>
    <row r="36" spans="1:25" x14ac:dyDescent="0.25">
      <c r="A36" s="44"/>
      <c r="B36" s="45">
        <f>INDEX(Desserts!$A$2:$Y$392,MATCH(A31,Desserts!$A$2:$A$392,0),20)</f>
        <v>0</v>
      </c>
      <c r="C36" s="45">
        <f>INDEX(Desserts!$A$2:$Y$392,MATCH(A31,Desserts!$A$2:$A$392,0),21)</f>
        <v>0</v>
      </c>
      <c r="D36" s="45">
        <f t="shared" si="0"/>
        <v>0</v>
      </c>
      <c r="E36" s="46">
        <f>INDEX(Desserts!$A$2:$Y$392,MATCH(A31,Desserts!$A$2:$A$392,0),22)</f>
        <v>0</v>
      </c>
      <c r="F36" s="44"/>
      <c r="G36" s="45">
        <f>INDEX(Desserts!$A$2:$Y$392,MATCH(F31,Desserts!$A$2:$A$392,0),20)</f>
        <v>0</v>
      </c>
      <c r="H36" s="45">
        <f>INDEX(Desserts!$A$2:$Y$392,MATCH(F31,Desserts!$A$2:$A$392,0),21)</f>
        <v>0</v>
      </c>
      <c r="I36" s="45">
        <f t="shared" si="1"/>
        <v>0</v>
      </c>
      <c r="J36" s="46">
        <f>INDEX(Desserts!$A$2:$Y$392,MATCH(F31,Desserts!$A$2:$A$392,0),22)</f>
        <v>0</v>
      </c>
      <c r="K36" s="44"/>
      <c r="L36" s="45" t="e">
        <f>INDEX(Desserts!$A$2:$Y$392,MATCH(K31,Desserts!$A$2:$A$392,0),20)</f>
        <v>#N/A</v>
      </c>
      <c r="M36" s="45" t="e">
        <f>INDEX(Desserts!$A$2:$Y$392,MATCH(K31,Desserts!$A$2:$A$392,0),21)</f>
        <v>#N/A</v>
      </c>
      <c r="N36" s="45" t="e">
        <f t="shared" si="2"/>
        <v>#N/A</v>
      </c>
      <c r="O36" s="46" t="e">
        <f>INDEX(Desserts!$A$2:$Y$392,MATCH(K31,Desserts!$A$2:$A$392,0),22)</f>
        <v>#N/A</v>
      </c>
      <c r="P36" s="44"/>
      <c r="Q36" s="45" t="e">
        <f>INDEX(Desserts!$A$2:$Y$392,MATCH(P31,Desserts!$A$2:$A$392,0),20)</f>
        <v>#N/A</v>
      </c>
      <c r="R36" s="45" t="e">
        <f>INDEX(Desserts!$A$2:$Y$392,MATCH(P31,Desserts!$A$2:$A$392,0),21)</f>
        <v>#N/A</v>
      </c>
      <c r="S36" s="45" t="e">
        <f t="shared" si="3"/>
        <v>#N/A</v>
      </c>
      <c r="T36" s="46" t="e">
        <f>INDEX(Desserts!$A$2:$Y$392,MATCH(P31,Desserts!$A$2:$A$392,0),22)</f>
        <v>#N/A</v>
      </c>
      <c r="U36" s="44"/>
      <c r="V36" s="45" t="e">
        <f>INDEX(Desserts!$A$2:$Y$392,MATCH(U31,Desserts!$A$2:$A$392,0),20)</f>
        <v>#N/A</v>
      </c>
      <c r="W36" s="45" t="e">
        <f>INDEX(Desserts!$A$2:$Y$392,MATCH(U31,Desserts!$A$2:$A$392,0),21)</f>
        <v>#N/A</v>
      </c>
      <c r="X36" s="45" t="e">
        <f t="shared" si="4"/>
        <v>#N/A</v>
      </c>
      <c r="Y36" s="46" t="e">
        <f>INDEX(Desserts!$A$2:$Y$392,MATCH(U31,Desserts!$A$2:$A$392,0),22)</f>
        <v>#N/A</v>
      </c>
    </row>
    <row r="37" spans="1:25" ht="15.75" thickBot="1" x14ac:dyDescent="0.3">
      <c r="A37" s="48"/>
      <c r="B37" s="49">
        <f>INDEX(Desserts!$A$2:$Y$392,MATCH(A31,Desserts!$A$2:$A$392,0),23)</f>
        <v>0</v>
      </c>
      <c r="C37" s="49">
        <f>INDEX(Desserts!$A$2:$Y$392,MATCH(A31,Desserts!$A$2:$A$392,0),24)</f>
        <v>0</v>
      </c>
      <c r="D37" s="49">
        <f t="shared" si="0"/>
        <v>0</v>
      </c>
      <c r="E37" s="50">
        <f>INDEX(Desserts!$A$2:$Y$392,MATCH(A31,Desserts!$A$2:$A$392,0),25)</f>
        <v>0</v>
      </c>
      <c r="F37" s="48"/>
      <c r="G37" s="49">
        <f>INDEX(Desserts!$A$2:$Y$392,MATCH(F31,Desserts!$A$2:$A$392,0),23)</f>
        <v>0</v>
      </c>
      <c r="H37" s="49">
        <f>INDEX(Desserts!$A$2:$Y$392,MATCH(F31,Desserts!$A$2:$A$392,0),24)</f>
        <v>0</v>
      </c>
      <c r="I37" s="49">
        <f t="shared" si="1"/>
        <v>0</v>
      </c>
      <c r="J37" s="50">
        <f>INDEX(Desserts!$A$2:$Y$392,MATCH(F31,Desserts!$A$2:$A$392,0),25)</f>
        <v>0</v>
      </c>
      <c r="K37" s="48"/>
      <c r="L37" s="49" t="e">
        <f>INDEX(Desserts!$A$2:$Y$392,MATCH(K31,Desserts!$A$2:$A$392,0),23)</f>
        <v>#N/A</v>
      </c>
      <c r="M37" s="49" t="e">
        <f>INDEX(Desserts!$A$2:$Y$392,MATCH(K31,Desserts!$A$2:$A$392,0),24)</f>
        <v>#N/A</v>
      </c>
      <c r="N37" s="49" t="e">
        <f t="shared" si="2"/>
        <v>#N/A</v>
      </c>
      <c r="O37" s="50" t="e">
        <f>INDEX(Desserts!$A$2:$Y$392,MATCH(K31,Desserts!$A$2:$A$392,0),25)</f>
        <v>#N/A</v>
      </c>
      <c r="P37" s="48"/>
      <c r="Q37" s="49" t="e">
        <f>INDEX(Desserts!$A$2:$Y$392,MATCH(P31,Desserts!$A$2:$A$392,0),23)</f>
        <v>#N/A</v>
      </c>
      <c r="R37" s="49" t="e">
        <f>INDEX(Desserts!$A$2:$Y$392,MATCH(P31,Desserts!$A$2:$A$392,0),24)</f>
        <v>#N/A</v>
      </c>
      <c r="S37" s="49" t="e">
        <f t="shared" si="3"/>
        <v>#N/A</v>
      </c>
      <c r="T37" s="50" t="e">
        <f>INDEX(Desserts!$A$2:$Y$392,MATCH(P31,Desserts!$A$2:$A$392,0),25)</f>
        <v>#N/A</v>
      </c>
      <c r="U37" s="48"/>
      <c r="V37" s="49" t="e">
        <f>INDEX(Desserts!$A$2:$Y$392,MATCH(U31,Desserts!$A$2:$A$392,0),23)</f>
        <v>#N/A</v>
      </c>
      <c r="W37" s="49" t="e">
        <f>INDEX(Desserts!$A$2:$Y$392,MATCH(U31,Desserts!$A$2:$A$392,0),24)</f>
        <v>#N/A</v>
      </c>
      <c r="X37" s="49" t="e">
        <f t="shared" si="4"/>
        <v>#N/A</v>
      </c>
      <c r="Y37" s="50" t="e">
        <f>INDEX(Desserts!$A$2:$Y$392,MATCH(U31,Desserts!$A$2:$A$392,0),25)</f>
        <v>#N/A</v>
      </c>
    </row>
  </sheetData>
  <sheetProtection password="DD12" sheet="1" objects="1" scenarios="1"/>
  <pageMargins left="0.70866141732283472" right="0.70866141732283472" top="0.74803149606299213" bottom="0.74803149606299213" header="0.31496062992125984" footer="0.31496062992125984"/>
  <pageSetup paperSize="9" scale="85" fitToWidth="0" orientation="landscape" r:id="rId1"/>
  <headerFooter>
    <oddHeader>&amp;CPréparation commande&amp;R&amp;A</oddHeader>
    <oddFooter>&amp;Rimprimé le 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37"/>
  <sheetViews>
    <sheetView topLeftCell="H1" zoomScale="85" zoomScaleNormal="85" workbookViewId="0">
      <selection activeCell="X2" sqref="X2"/>
    </sheetView>
  </sheetViews>
  <sheetFormatPr baseColWidth="10" defaultColWidth="11.42578125" defaultRowHeight="15" x14ac:dyDescent="0.25"/>
  <cols>
    <col min="1" max="1" width="22.7109375" style="47" customWidth="1"/>
    <col min="2" max="2" width="18.140625" style="47" customWidth="1"/>
    <col min="3" max="3" width="8.42578125" style="47" customWidth="1"/>
    <col min="4" max="4" width="11.42578125" style="47"/>
    <col min="5" max="5" width="5.7109375" style="47" customWidth="1"/>
    <col min="6" max="6" width="22.7109375" style="47" customWidth="1"/>
    <col min="7" max="7" width="18.140625" style="47" customWidth="1"/>
    <col min="8" max="8" width="8.42578125" style="47" customWidth="1"/>
    <col min="9" max="9" width="11.42578125" style="47"/>
    <col min="10" max="10" width="5.7109375" style="47" customWidth="1"/>
    <col min="11" max="11" width="22.7109375" style="47" customWidth="1"/>
    <col min="12" max="12" width="18.140625" style="47" customWidth="1"/>
    <col min="13" max="13" width="8.42578125" style="47" customWidth="1"/>
    <col min="14" max="14" width="11.42578125" style="47"/>
    <col min="15" max="15" width="5.7109375" style="47" customWidth="1"/>
    <col min="16" max="16" width="22.7109375" style="47" customWidth="1"/>
    <col min="17" max="17" width="18.140625" style="47" customWidth="1"/>
    <col min="18" max="18" width="8.42578125" style="47" customWidth="1"/>
    <col min="19" max="19" width="11.42578125" style="47"/>
    <col min="20" max="20" width="5.7109375" style="47" customWidth="1"/>
    <col min="21" max="21" width="22.7109375" style="47" customWidth="1"/>
    <col min="22" max="22" width="18.140625" style="47" customWidth="1"/>
    <col min="23" max="23" width="8.42578125" style="47" customWidth="1"/>
    <col min="24" max="24" width="11.42578125" style="47"/>
    <col min="25" max="25" width="5.7109375" style="47" customWidth="1"/>
    <col min="26" max="16384" width="11.42578125" style="47"/>
  </cols>
  <sheetData>
    <row r="1" spans="1:25" s="40" customFormat="1" x14ac:dyDescent="0.25">
      <c r="A1" s="38" t="s">
        <v>68</v>
      </c>
      <c r="B1" s="55">
        <v>44886</v>
      </c>
      <c r="C1" s="39"/>
      <c r="D1" s="39" t="s">
        <v>69</v>
      </c>
      <c r="E1" s="37">
        <v>70</v>
      </c>
      <c r="F1" s="38" t="s">
        <v>21</v>
      </c>
      <c r="G1" s="55">
        <v>44887</v>
      </c>
      <c r="H1" s="39"/>
      <c r="I1" s="39" t="s">
        <v>69</v>
      </c>
      <c r="J1" s="37">
        <v>70</v>
      </c>
      <c r="K1" s="38" t="s">
        <v>22</v>
      </c>
      <c r="L1" s="55">
        <v>44888</v>
      </c>
      <c r="M1" s="39"/>
      <c r="N1" s="39" t="s">
        <v>69</v>
      </c>
      <c r="O1" s="37">
        <v>60</v>
      </c>
      <c r="P1" s="38" t="s">
        <v>23</v>
      </c>
      <c r="Q1" s="55">
        <v>44889</v>
      </c>
      <c r="R1" s="39"/>
      <c r="S1" s="39" t="s">
        <v>69</v>
      </c>
      <c r="T1" s="37">
        <v>70</v>
      </c>
      <c r="U1" s="38" t="s">
        <v>24</v>
      </c>
      <c r="V1" s="55">
        <v>44890</v>
      </c>
      <c r="W1" s="39"/>
      <c r="X1" s="39" t="s">
        <v>69</v>
      </c>
      <c r="Y1" s="37">
        <v>70</v>
      </c>
    </row>
    <row r="2" spans="1:25" s="40" customFormat="1" ht="30" x14ac:dyDescent="0.25">
      <c r="A2" s="41" t="s">
        <v>70</v>
      </c>
      <c r="B2" s="42" t="s">
        <v>71</v>
      </c>
      <c r="C2" s="42" t="s">
        <v>72</v>
      </c>
      <c r="D2" s="42" t="s">
        <v>73</v>
      </c>
      <c r="E2" s="43"/>
      <c r="F2" s="41" t="s">
        <v>70</v>
      </c>
      <c r="G2" s="42" t="s">
        <v>71</v>
      </c>
      <c r="H2" s="42" t="s">
        <v>72</v>
      </c>
      <c r="I2" s="42" t="s">
        <v>73</v>
      </c>
      <c r="J2" s="43"/>
      <c r="K2" s="41" t="s">
        <v>70</v>
      </c>
      <c r="L2" s="42" t="s">
        <v>71</v>
      </c>
      <c r="M2" s="42" t="s">
        <v>72</v>
      </c>
      <c r="N2" s="42" t="s">
        <v>73</v>
      </c>
      <c r="O2" s="43"/>
      <c r="P2" s="41" t="s">
        <v>70</v>
      </c>
      <c r="Q2" s="42" t="s">
        <v>71</v>
      </c>
      <c r="R2" s="42" t="s">
        <v>72</v>
      </c>
      <c r="S2" s="42" t="s">
        <v>73</v>
      </c>
      <c r="T2" s="43"/>
      <c r="U2" s="41" t="s">
        <v>70</v>
      </c>
      <c r="V2" s="42" t="s">
        <v>71</v>
      </c>
      <c r="W2" s="42" t="s">
        <v>72</v>
      </c>
      <c r="X2" s="42" t="s">
        <v>73</v>
      </c>
      <c r="Y2" s="43"/>
    </row>
    <row r="3" spans="1:25" x14ac:dyDescent="0.25">
      <c r="A3" s="44" t="str">
        <f>Semaine!C12</f>
        <v>Betteraves</v>
      </c>
      <c r="B3" s="45" t="str">
        <f>INDEX(Entrées!$A$2:$Y$395,MATCH(A3,Entrées!$A$2:$A$395,0),5)</f>
        <v>betterave</v>
      </c>
      <c r="C3" s="45">
        <f>INDEX(Entrées!$A$2:$Y$395,MATCH(A3,Entrées!$A$2:$A$395,0),6)</f>
        <v>60</v>
      </c>
      <c r="D3" s="45">
        <f>C3*$E$1</f>
        <v>4200</v>
      </c>
      <c r="E3" s="46" t="str">
        <f>INDEX(Entrées!$A$2:$Y$395,MATCH(A3,Entrées!$A$2:$A$395,0),7)</f>
        <v>g</v>
      </c>
      <c r="F3" s="44" t="str">
        <f>Semaine!D12</f>
        <v>Carottes râpées</v>
      </c>
      <c r="G3" s="45" t="str">
        <f>INDEX(Entrées!$A$2:$Y$395,MATCH(F3,Entrées!$A$2:$A$395,0),5)</f>
        <v>carottes</v>
      </c>
      <c r="H3" s="45">
        <f>INDEX(Entrées!$A$2:$Y$395,MATCH(F3,Entrées!$A$2:$A$395,0),6)</f>
        <v>70</v>
      </c>
      <c r="I3" s="45">
        <f>H3*$J$1</f>
        <v>4900</v>
      </c>
      <c r="J3" s="46" t="str">
        <f>INDEX(Entrées!$A$2:$Y$395,MATCH(F3,Entrées!$A$2:$A$395,0),7)</f>
        <v>g</v>
      </c>
      <c r="K3" s="44" t="str">
        <f>Semaine!E12</f>
        <v>Salade verte aux croutons</v>
      </c>
      <c r="L3" s="45" t="str">
        <f>INDEX(Entrées!$A$2:$Y$395,MATCH(K3,Entrées!$A$2:$A$395,0),5)</f>
        <v>salade verte</v>
      </c>
      <c r="M3" s="45">
        <f>INDEX(Entrées!$A$2:$Y$395,MATCH(K3,Entrées!$A$2:$A$395,0),6)</f>
        <v>50</v>
      </c>
      <c r="N3" s="45">
        <f>M3*$O$1</f>
        <v>3000</v>
      </c>
      <c r="O3" s="46" t="str">
        <f>INDEX(Entrées!$A$2:$Y$395,MATCH(K3,Entrées!$A$2:$A$395,0),7)</f>
        <v>g</v>
      </c>
      <c r="P3" s="44" t="str">
        <f>Semaine!F12</f>
        <v>Potage de légumes</v>
      </c>
      <c r="Q3" s="45" t="str">
        <f>INDEX(Entrées!$A$2:$Y$395,MATCH(P3,Entrées!$A$2:$A$395,0),5)</f>
        <v>carottes</v>
      </c>
      <c r="R3" s="45">
        <f>INDEX(Entrées!$A$2:$Y$395,MATCH(P3,Entrées!$A$2:$A$395,0),6)</f>
        <v>25</v>
      </c>
      <c r="S3" s="45">
        <f>R3*$T$1</f>
        <v>1750</v>
      </c>
      <c r="T3" s="46" t="str">
        <f>INDEX(Entrées!$A$2:$Y$395,MATCH(P3,Entrées!$A$2:$A$395,0),7)</f>
        <v>g</v>
      </c>
      <c r="U3" s="44" t="str">
        <f>Semaine!G12</f>
        <v>Pâté de campagne</v>
      </c>
      <c r="V3" s="45" t="str">
        <f>INDEX(Entrées!$A$2:$Y$395,MATCH(U3,Entrées!$A$2:$A$395,0),5)</f>
        <v>pâté de campagne</v>
      </c>
      <c r="W3" s="45">
        <f>INDEX(Entrées!$A$2:$Y$395,MATCH(U3,Entrées!$A$2:$A$395,0),6)</f>
        <v>30</v>
      </c>
      <c r="X3" s="45">
        <f>W3*$Y$1</f>
        <v>2100</v>
      </c>
      <c r="Y3" s="46" t="str">
        <f>INDEX(Entrées!$A$2:$Y$395,MATCH(U3,Entrées!$A$2:$A$395,0),7)</f>
        <v>g</v>
      </c>
    </row>
    <row r="4" spans="1:25" x14ac:dyDescent="0.25">
      <c r="A4" s="44"/>
      <c r="B4" s="45">
        <f>INDEX(Entrées!$A$2:$Y$395,MATCH(A3,Entrées!$A$2:$A$395,0),8)</f>
        <v>0</v>
      </c>
      <c r="C4" s="45">
        <f>INDEX(Entrées!$A$2:$Y$395,MATCH(A3,Entrées!$A$2:$A$395,0),9)</f>
        <v>0</v>
      </c>
      <c r="D4" s="45">
        <f t="shared" ref="D4:D37" si="0">C4*$E$1</f>
        <v>0</v>
      </c>
      <c r="E4" s="46">
        <f>INDEX(Entrées!$A$2:$Y$395,MATCH(A3,Entrées!$A$2:$A$395,0),10)</f>
        <v>0</v>
      </c>
      <c r="F4" s="44"/>
      <c r="G4" s="45">
        <f>INDEX(Entrées!$A$2:$Y$395,MATCH(F3,Entrées!$A$2:$A$395,0),8)</f>
        <v>0</v>
      </c>
      <c r="H4" s="45">
        <f>INDEX(Entrées!$A$2:$Y$395,MATCH(F3,Entrées!$A$2:$A$395,0),9)</f>
        <v>0</v>
      </c>
      <c r="I4" s="45">
        <f t="shared" ref="I4:I37" si="1">H4*$J$1</f>
        <v>0</v>
      </c>
      <c r="J4" s="46">
        <f>INDEX(Entrées!$A$2:$Y$395,MATCH(F3,Entrées!$A$2:$A$395,0),10)</f>
        <v>0</v>
      </c>
      <c r="K4" s="44"/>
      <c r="L4" s="45" t="str">
        <f>INDEX(Entrées!$A$2:$Y$395,MATCH(K3,Entrées!$A$2:$A$395,0),8)</f>
        <v>croûtons</v>
      </c>
      <c r="M4" s="45">
        <f>INDEX(Entrées!$A$2:$Y$395,MATCH(K3,Entrées!$A$2:$A$395,0),9)</f>
        <v>20</v>
      </c>
      <c r="N4" s="45">
        <f t="shared" ref="N4:N37" si="2">M4*$O$1</f>
        <v>1200</v>
      </c>
      <c r="O4" s="46" t="str">
        <f>INDEX(Entrées!$A$2:$Y$395,MATCH(K3,Entrées!$A$2:$A$395,0),10)</f>
        <v>g</v>
      </c>
      <c r="P4" s="44"/>
      <c r="Q4" s="45" t="str">
        <f>INDEX(Entrées!$A$2:$Y$395,MATCH(P3,Entrées!$A$2:$A$395,0),8)</f>
        <v>poireaux</v>
      </c>
      <c r="R4" s="45">
        <f>INDEX(Entrées!$A$2:$Y$395,MATCH(P3,Entrées!$A$2:$A$395,0),9)</f>
        <v>25</v>
      </c>
      <c r="S4" s="45">
        <f t="shared" ref="S4:S37" si="3">R4*$T$1</f>
        <v>1750</v>
      </c>
      <c r="T4" s="46" t="str">
        <f>INDEX(Entrées!$A$2:$Y$395,MATCH(P3,Entrées!$A$2:$A$395,0),10)</f>
        <v>g</v>
      </c>
      <c r="U4" s="44"/>
      <c r="V4" s="45">
        <f>INDEX(Entrées!$A$2:$Y$395,MATCH(U3,Entrées!$A$2:$A$395,0),8)</f>
        <v>0</v>
      </c>
      <c r="W4" s="45">
        <f>INDEX(Entrées!$A$2:$Y$395,MATCH(U3,Entrées!$A$2:$A$395,0),9)</f>
        <v>0</v>
      </c>
      <c r="X4" s="45">
        <f t="shared" ref="X4:X37" si="4">W4*$Y$1</f>
        <v>0</v>
      </c>
      <c r="Y4" s="46">
        <f>INDEX(Entrées!$A$2:$Y$395,MATCH(U3,Entrées!$A$2:$A$395,0),10)</f>
        <v>0</v>
      </c>
    </row>
    <row r="5" spans="1:25" x14ac:dyDescent="0.25">
      <c r="A5" s="44"/>
      <c r="B5" s="45">
        <f>INDEX(Entrées!$A$2:$Y$395,MATCH(A3,Entrées!$A$2:$A$395,0),11)</f>
        <v>0</v>
      </c>
      <c r="C5" s="45">
        <f>INDEX(Entrées!$A$2:$Y$395,MATCH(A3,Entrées!$A$2:$A$395,0),12)</f>
        <v>0</v>
      </c>
      <c r="D5" s="45">
        <f t="shared" si="0"/>
        <v>0</v>
      </c>
      <c r="E5" s="46">
        <f>INDEX(Entrées!$A$2:$Y$395,MATCH(A3,Entrées!$A$2:$A$395,0),13)</f>
        <v>0</v>
      </c>
      <c r="F5" s="44"/>
      <c r="G5" s="45">
        <f>INDEX(Entrées!$A$2:$Y$395,MATCH(F3,Entrées!$A$2:$A$395,0),11)</f>
        <v>0</v>
      </c>
      <c r="H5" s="45">
        <f>INDEX(Entrées!$A$2:$Y$395,MATCH(F3,Entrées!$A$2:$A$395,0),12)</f>
        <v>0</v>
      </c>
      <c r="I5" s="45">
        <f t="shared" si="1"/>
        <v>0</v>
      </c>
      <c r="J5" s="46">
        <f>INDEX(Entrées!$A$2:$Y$395,MATCH(F3,Entrées!$A$2:$A$395,0),13)</f>
        <v>0</v>
      </c>
      <c r="K5" s="44"/>
      <c r="L5" s="45">
        <f>INDEX(Entrées!$A$2:$Y$395,MATCH(K3,Entrées!$A$2:$A$395,0),11)</f>
        <v>0</v>
      </c>
      <c r="M5" s="45">
        <f>INDEX(Entrées!$A$2:$Y$395,MATCH(K3,Entrées!$A$2:$A$395,0),12)</f>
        <v>0</v>
      </c>
      <c r="N5" s="45">
        <f t="shared" si="2"/>
        <v>0</v>
      </c>
      <c r="O5" s="46">
        <f>INDEX(Entrées!$A$2:$Y$395,MATCH(K3,Entrées!$A$2:$A$395,0),13)</f>
        <v>0</v>
      </c>
      <c r="P5" s="44"/>
      <c r="Q5" s="45" t="str">
        <f>INDEX(Entrées!$A$2:$Y$395,MATCH(P3,Entrées!$A$2:$A$395,0),11)</f>
        <v>navets</v>
      </c>
      <c r="R5" s="45">
        <f>INDEX(Entrées!$A$2:$Y$395,MATCH(P3,Entrées!$A$2:$A$395,0),12)</f>
        <v>10</v>
      </c>
      <c r="S5" s="45">
        <f t="shared" si="3"/>
        <v>700</v>
      </c>
      <c r="T5" s="46" t="str">
        <f>INDEX(Entrées!$A$2:$Y$395,MATCH(P3,Entrées!$A$2:$A$395,0),13)</f>
        <v>g</v>
      </c>
      <c r="U5" s="44"/>
      <c r="V5" s="45">
        <f>INDEX(Entrées!$A$2:$Y$395,MATCH(U3,Entrées!$A$2:$A$395,0),11)</f>
        <v>0</v>
      </c>
      <c r="W5" s="45">
        <f>INDEX(Entrées!$A$2:$Y$395,MATCH(U3,Entrées!$A$2:$A$395,0),12)</f>
        <v>0</v>
      </c>
      <c r="X5" s="45">
        <f t="shared" si="4"/>
        <v>0</v>
      </c>
      <c r="Y5" s="46">
        <f>INDEX(Entrées!$A$2:$Y$395,MATCH(U3,Entrées!$A$2:$A$395,0),13)</f>
        <v>0</v>
      </c>
    </row>
    <row r="6" spans="1:25" x14ac:dyDescent="0.25">
      <c r="A6" s="44"/>
      <c r="B6" s="45">
        <f>INDEX(Entrées!$A$2:$Y$395,MATCH(A3,Entrées!$A$2:$A$395,0),14)</f>
        <v>0</v>
      </c>
      <c r="C6" s="45">
        <f>INDEX(Entrées!$A$2:$Y$395,MATCH(A3,Entrées!$A$2:$A$395,0),15)</f>
        <v>0</v>
      </c>
      <c r="D6" s="45">
        <f t="shared" si="0"/>
        <v>0</v>
      </c>
      <c r="E6" s="46">
        <f>INDEX(Entrées!$A$2:$Y$395,MATCH(A3,Entrées!$A$2:$A$395,0),16)</f>
        <v>0</v>
      </c>
      <c r="F6" s="44"/>
      <c r="G6" s="45">
        <f>INDEX(Entrées!$A$2:$Y$395,MATCH(F3,Entrées!$A$2:$A$395,0),14)</f>
        <v>0</v>
      </c>
      <c r="H6" s="45">
        <f>INDEX(Entrées!$A$2:$Y$395,MATCH(F3,Entrées!$A$2:$A$395,0),15)</f>
        <v>0</v>
      </c>
      <c r="I6" s="45">
        <f t="shared" si="1"/>
        <v>0</v>
      </c>
      <c r="J6" s="46">
        <f>INDEX(Entrées!$A$2:$Y$395,MATCH(F3,Entrées!$A$2:$A$395,0),16)</f>
        <v>0</v>
      </c>
      <c r="K6" s="44"/>
      <c r="L6" s="45">
        <f>INDEX(Entrées!$A$2:$Y$395,MATCH(K3,Entrées!$A$2:$A$395,0),14)</f>
        <v>0</v>
      </c>
      <c r="M6" s="45">
        <f>INDEX(Entrées!$A$2:$Y$395,MATCH(K3,Entrées!$A$2:$A$395,0),15)</f>
        <v>0</v>
      </c>
      <c r="N6" s="45">
        <f t="shared" si="2"/>
        <v>0</v>
      </c>
      <c r="O6" s="46">
        <f>INDEX(Entrées!$A$2:$Y$395,MATCH(K3,Entrées!$A$2:$A$395,0),16)</f>
        <v>0</v>
      </c>
      <c r="P6" s="44"/>
      <c r="Q6" s="45" t="str">
        <f>INDEX(Entrées!$A$2:$Y$395,MATCH(P3,Entrées!$A$2:$A$395,0),14)</f>
        <v>chou</v>
      </c>
      <c r="R6" s="45">
        <f>INDEX(Entrées!$A$2:$Y$395,MATCH(P3,Entrées!$A$2:$A$395,0),15)</f>
        <v>10</v>
      </c>
      <c r="S6" s="45">
        <f t="shared" si="3"/>
        <v>700</v>
      </c>
      <c r="T6" s="46" t="str">
        <f>INDEX(Entrées!$A$2:$Y$395,MATCH(P3,Entrées!$A$2:$A$395,0),16)</f>
        <v>g</v>
      </c>
      <c r="U6" s="44"/>
      <c r="V6" s="45">
        <f>INDEX(Entrées!$A$2:$Y$395,MATCH(U3,Entrées!$A$2:$A$395,0),14)</f>
        <v>0</v>
      </c>
      <c r="W6" s="45">
        <f>INDEX(Entrées!$A$2:$Y$395,MATCH(U3,Entrées!$A$2:$A$395,0),15)</f>
        <v>0</v>
      </c>
      <c r="X6" s="45">
        <f t="shared" si="4"/>
        <v>0</v>
      </c>
      <c r="Y6" s="46">
        <f>INDEX(Entrées!$A$2:$Y$395,MATCH(U3,Entrées!$A$2:$A$395,0),16)</f>
        <v>0</v>
      </c>
    </row>
    <row r="7" spans="1:25" x14ac:dyDescent="0.25">
      <c r="A7" s="44"/>
      <c r="B7" s="45">
        <f>INDEX(Entrées!$A$2:$Y$395,MATCH(A3,Entrées!$A$2:$A$395,0),17)</f>
        <v>0</v>
      </c>
      <c r="C7" s="45">
        <f>INDEX(Entrées!$A$2:$Y$395,MATCH(A3,Entrées!$A$2:$A$395,0),18)</f>
        <v>0</v>
      </c>
      <c r="D7" s="45">
        <f t="shared" si="0"/>
        <v>0</v>
      </c>
      <c r="E7" s="46">
        <f>INDEX(Entrées!$A$2:$Y$395,MATCH(A3,Entrées!$A$2:$A$395,0),19)</f>
        <v>0</v>
      </c>
      <c r="F7" s="44"/>
      <c r="G7" s="45">
        <f>INDEX(Entrées!$A$2:$Y$395,MATCH(F3,Entrées!$A$2:$A$395,0),17)</f>
        <v>0</v>
      </c>
      <c r="H7" s="45">
        <f>INDEX(Entrées!$A$2:$Y$395,MATCH(F3,Entrées!$A$2:$A$395,0),18)</f>
        <v>0</v>
      </c>
      <c r="I7" s="45">
        <f t="shared" si="1"/>
        <v>0</v>
      </c>
      <c r="J7" s="46">
        <f>INDEX(Entrées!$A$2:$Y$395,MATCH(F3,Entrées!$A$2:$A$395,0),19)</f>
        <v>0</v>
      </c>
      <c r="K7" s="44"/>
      <c r="L7" s="45">
        <f>INDEX(Entrées!$A$2:$Y$395,MATCH(K3,Entrées!$A$2:$A$395,0),17)</f>
        <v>0</v>
      </c>
      <c r="M7" s="45">
        <f>INDEX(Entrées!$A$2:$Y$395,MATCH(K3,Entrées!$A$2:$A$395,0),18)</f>
        <v>0</v>
      </c>
      <c r="N7" s="45">
        <f t="shared" si="2"/>
        <v>0</v>
      </c>
      <c r="O7" s="46">
        <f>INDEX(Entrées!$A$2:$Y$395,MATCH(K3,Entrées!$A$2:$A$395,0),19)</f>
        <v>0</v>
      </c>
      <c r="P7" s="44"/>
      <c r="Q7" s="45" t="str">
        <f>INDEX(Entrées!$A$2:$Y$395,MATCH(P3,Entrées!$A$2:$A$395,0),17)</f>
        <v>p de terre</v>
      </c>
      <c r="R7" s="45">
        <f>INDEX(Entrées!$A$2:$Y$395,MATCH(P3,Entrées!$A$2:$A$395,0),18)</f>
        <v>25</v>
      </c>
      <c r="S7" s="45">
        <f t="shared" si="3"/>
        <v>1750</v>
      </c>
      <c r="T7" s="46" t="str">
        <f>INDEX(Entrées!$A$2:$Y$395,MATCH(P3,Entrées!$A$2:$A$395,0),19)</f>
        <v>g</v>
      </c>
      <c r="U7" s="44"/>
      <c r="V7" s="45">
        <f>INDEX(Entrées!$A$2:$Y$395,MATCH(U3,Entrées!$A$2:$A$395,0),17)</f>
        <v>0</v>
      </c>
      <c r="W7" s="45">
        <f>INDEX(Entrées!$A$2:$Y$395,MATCH(U3,Entrées!$A$2:$A$395,0),18)</f>
        <v>0</v>
      </c>
      <c r="X7" s="45">
        <f t="shared" si="4"/>
        <v>0</v>
      </c>
      <c r="Y7" s="46">
        <f>INDEX(Entrées!$A$2:$Y$395,MATCH(U3,Entrées!$A$2:$A$395,0),19)</f>
        <v>0</v>
      </c>
    </row>
    <row r="8" spans="1:25" x14ac:dyDescent="0.25">
      <c r="A8" s="44"/>
      <c r="B8" s="45">
        <f>INDEX(Entrées!$A$2:$Y$395,MATCH(A3,Entrées!$A$2:$A$395,0),20)</f>
        <v>0</v>
      </c>
      <c r="C8" s="45">
        <f>INDEX(Entrées!$A$2:$Y$395,MATCH(A3,Entrées!$A$2:$A$395,0),21)</f>
        <v>0</v>
      </c>
      <c r="D8" s="45">
        <f t="shared" si="0"/>
        <v>0</v>
      </c>
      <c r="E8" s="46">
        <f>INDEX(Entrées!$A$2:$Y$395,MATCH(A3,Entrées!$A$2:$A$395,0),22)</f>
        <v>0</v>
      </c>
      <c r="F8" s="44"/>
      <c r="G8" s="45">
        <f>INDEX(Entrées!$A$2:$Y$395,MATCH(F3,Entrées!$A$2:$A$395,0),20)</f>
        <v>0</v>
      </c>
      <c r="H8" s="45">
        <f>INDEX(Entrées!$A$2:$Y$395,MATCH(F3,Entrées!$A$2:$A$395,0),21)</f>
        <v>0</v>
      </c>
      <c r="I8" s="45">
        <f t="shared" si="1"/>
        <v>0</v>
      </c>
      <c r="J8" s="46">
        <f>INDEX(Entrées!$A$2:$Y$395,MATCH(F3,Entrées!$A$2:$A$395,0),22)</f>
        <v>0</v>
      </c>
      <c r="K8" s="44"/>
      <c r="L8" s="45">
        <f>INDEX(Entrées!$A$2:$Y$395,MATCH(K3,Entrées!$A$2:$A$395,0),20)</f>
        <v>0</v>
      </c>
      <c r="M8" s="45">
        <f>INDEX(Entrées!$A$2:$Y$395,MATCH(K3,Entrées!$A$2:$A$395,0),21)</f>
        <v>0</v>
      </c>
      <c r="N8" s="45">
        <f t="shared" si="2"/>
        <v>0</v>
      </c>
      <c r="O8" s="46">
        <f>INDEX(Entrées!$A$2:$Y$395,MATCH(K3,Entrées!$A$2:$A$395,0),22)</f>
        <v>0</v>
      </c>
      <c r="P8" s="44"/>
      <c r="Q8" s="45" t="str">
        <f>INDEX(Entrées!$A$2:$Y$395,MATCH(P3,Entrées!$A$2:$A$395,0),20)</f>
        <v>citrouille</v>
      </c>
      <c r="R8" s="45">
        <f>INDEX(Entrées!$A$2:$Y$395,MATCH(P3,Entrées!$A$2:$A$395,0),21)</f>
        <v>20</v>
      </c>
      <c r="S8" s="45">
        <f t="shared" si="3"/>
        <v>1400</v>
      </c>
      <c r="T8" s="46" t="str">
        <f>INDEX(Entrées!$A$2:$Y$395,MATCH(P3,Entrées!$A$2:$A$395,0),22)</f>
        <v>g</v>
      </c>
      <c r="U8" s="44"/>
      <c r="V8" s="45">
        <f>INDEX(Entrées!$A$2:$Y$395,MATCH(U3,Entrées!$A$2:$A$395,0),20)</f>
        <v>0</v>
      </c>
      <c r="W8" s="45">
        <f>INDEX(Entrées!$A$2:$Y$395,MATCH(U3,Entrées!$A$2:$A$395,0),21)</f>
        <v>0</v>
      </c>
      <c r="X8" s="45">
        <f t="shared" si="4"/>
        <v>0</v>
      </c>
      <c r="Y8" s="46">
        <f>INDEX(Entrées!$A$2:$Y$395,MATCH(U3,Entrées!$A$2:$A$395,0),22)</f>
        <v>0</v>
      </c>
    </row>
    <row r="9" spans="1:25" x14ac:dyDescent="0.25">
      <c r="A9" s="44"/>
      <c r="B9" s="45">
        <f>INDEX(Entrées!$A$2:$Y$395,MATCH(A3,Entrées!$A$2:$A$395,0),23)</f>
        <v>0</v>
      </c>
      <c r="C9" s="45">
        <f>INDEX(Entrées!$A$2:$Y$395,MATCH(A3,Entrées!$A$2:$A$395,0),24)</f>
        <v>0</v>
      </c>
      <c r="D9" s="45">
        <f t="shared" si="0"/>
        <v>0</v>
      </c>
      <c r="E9" s="46">
        <f>INDEX(Entrées!$A$2:$Y$395,MATCH(A3,Entrées!$A$2:$A$395,0),25)</f>
        <v>0</v>
      </c>
      <c r="F9" s="44"/>
      <c r="G9" s="45">
        <f>INDEX(Entrées!$A$2:$Y$395,MATCH(F3,Entrées!$A$2:$A$395,0),23)</f>
        <v>0</v>
      </c>
      <c r="H9" s="45">
        <f>INDEX(Entrées!$A$2:$Y$395,MATCH(F3,Entrées!$A$2:$A$395,0),24)</f>
        <v>0</v>
      </c>
      <c r="I9" s="45">
        <f t="shared" si="1"/>
        <v>0</v>
      </c>
      <c r="J9" s="46">
        <f>INDEX(Entrées!$A$2:$Y$395,MATCH(F3,Entrées!$A$2:$A$395,0),25)</f>
        <v>0</v>
      </c>
      <c r="K9" s="44"/>
      <c r="L9" s="45">
        <f>INDEX(Entrées!$A$2:$Y$395,MATCH(K3,Entrées!$A$2:$A$395,0),23)</f>
        <v>0</v>
      </c>
      <c r="M9" s="45">
        <f>INDEX(Entrées!$A$2:$Y$395,MATCH(K3,Entrées!$A$2:$A$395,0),24)</f>
        <v>0</v>
      </c>
      <c r="N9" s="45">
        <f t="shared" si="2"/>
        <v>0</v>
      </c>
      <c r="O9" s="46">
        <f>INDEX(Entrées!$A$2:$Y$395,MATCH(K3,Entrées!$A$2:$A$395,0),25)</f>
        <v>0</v>
      </c>
      <c r="P9" s="44"/>
      <c r="Q9" s="45">
        <f>INDEX(Entrées!$A$2:$Y$395,MATCH(P3,Entrées!$A$2:$A$395,0),23)</f>
        <v>0</v>
      </c>
      <c r="R9" s="45">
        <f>INDEX(Entrées!$A$2:$Y$395,MATCH(P3,Entrées!$A$2:$A$395,0),24)</f>
        <v>0</v>
      </c>
      <c r="S9" s="45">
        <f t="shared" si="3"/>
        <v>0</v>
      </c>
      <c r="T9" s="46">
        <f>INDEX(Entrées!$A$2:$Y$395,MATCH(P3,Entrées!$A$2:$A$395,0),25)</f>
        <v>0</v>
      </c>
      <c r="U9" s="44"/>
      <c r="V9" s="45">
        <f>INDEX(Entrées!$A$2:$Y$395,MATCH(U3,Entrées!$A$2:$A$395,0),23)</f>
        <v>0</v>
      </c>
      <c r="W9" s="45">
        <f>INDEX(Entrées!$A$2:$Y$395,MATCH(U3,Entrées!$A$2:$A$395,0),24)</f>
        <v>0</v>
      </c>
      <c r="X9" s="45">
        <f t="shared" si="4"/>
        <v>0</v>
      </c>
      <c r="Y9" s="46">
        <f>INDEX(Entrées!$A$2:$Y$395,MATCH(U3,Entrées!$A$2:$A$395,0),25)</f>
        <v>0</v>
      </c>
    </row>
    <row r="10" spans="1:25" x14ac:dyDescent="0.25">
      <c r="A10" s="44" t="str">
        <f>Semaine!C13</f>
        <v xml:space="preserve">Saucisse </v>
      </c>
      <c r="B10" s="45" t="str">
        <f>INDEX(Plats!$A$2:$Y$398,MATCH(A10,Plats!$A$2:$A$398,0),5)</f>
        <v>saucisse</v>
      </c>
      <c r="C10" s="45">
        <f>INDEX(Plats!$A$2:$Y$398,MATCH(A10,Plats!$A$2:$A$398,0),6)</f>
        <v>90</v>
      </c>
      <c r="D10" s="45">
        <f t="shared" si="0"/>
        <v>6300</v>
      </c>
      <c r="E10" s="46" t="str">
        <f>INDEX(Plats!$A$2:$Y$398,MATCH(A10,Plats!$A$2:$A$398,0),7)</f>
        <v>g</v>
      </c>
      <c r="F10" s="44" t="str">
        <f>Semaine!D13</f>
        <v>Sauté de bœuf</v>
      </c>
      <c r="G10" s="45" t="str">
        <f>INDEX(Plats!$A$2:$Y$398,MATCH(F10,Plats!$A$2:$A$398,0),5)</f>
        <v>bœuf (sauté)</v>
      </c>
      <c r="H10" s="45">
        <f>INDEX(Plats!$A$2:$Y$398,MATCH(F10,Plats!$A$2:$A$398,0),6)</f>
        <v>65</v>
      </c>
      <c r="I10" s="45">
        <f t="shared" si="1"/>
        <v>4550</v>
      </c>
      <c r="J10" s="46" t="str">
        <f>INDEX(Plats!$A$2:$Y$398,MATCH(F10,Plats!$A$2:$A$398,0),7)</f>
        <v>g</v>
      </c>
      <c r="K10" s="44" t="str">
        <f>Semaine!E13</f>
        <v>Moules</v>
      </c>
      <c r="L10" s="45" t="str">
        <f>INDEX(Plats!$A$2:$Y$398,MATCH(K10,Plats!$A$2:$A$398,0),5)</f>
        <v>moules</v>
      </c>
      <c r="M10" s="45">
        <f>INDEX(Plats!$A$2:$Y$398,MATCH(K10,Plats!$A$2:$A$398,0),6)</f>
        <v>120</v>
      </c>
      <c r="N10" s="45">
        <f t="shared" si="2"/>
        <v>7200</v>
      </c>
      <c r="O10" s="46" t="str">
        <f>INDEX(Plats!$A$2:$Y$398,MATCH(K10,Plats!$A$2:$A$398,0),7)</f>
        <v>g</v>
      </c>
      <c r="P10" s="44" t="str">
        <f>Semaine!F13</f>
        <v>Boulette de bœuf</v>
      </c>
      <c r="Q10" s="45" t="str">
        <f>INDEX(Plats!$A$2:$Y$398,MATCH(P10,Plats!$A$2:$A$398,0),5)</f>
        <v>boulette</v>
      </c>
      <c r="R10" s="45">
        <f>INDEX(Plats!$A$2:$Y$398,MATCH(P10,Plats!$A$2:$A$398,0),6)</f>
        <v>80</v>
      </c>
      <c r="S10" s="45">
        <f t="shared" si="3"/>
        <v>5600</v>
      </c>
      <c r="T10" s="46" t="str">
        <f>INDEX(Plats!$A$2:$Y$398,MATCH(P10,Plats!$A$2:$A$398,0),7)</f>
        <v>g</v>
      </c>
      <c r="U10" s="44" t="str">
        <f>Semaine!G13</f>
        <v>Escalope de volaille</v>
      </c>
      <c r="V10" s="45" t="str">
        <f>INDEX(Plats!$A$2:$Y$398,MATCH(U10,Plats!$A$2:$A$398,0),5)</f>
        <v>escalope de volaille</v>
      </c>
      <c r="W10" s="45">
        <f>INDEX(Plats!$A$2:$Y$398,MATCH(U10,Plats!$A$2:$A$398,0),6)</f>
        <v>60</v>
      </c>
      <c r="X10" s="45">
        <f t="shared" si="4"/>
        <v>4200</v>
      </c>
      <c r="Y10" s="46" t="str">
        <f>INDEX(Plats!$A$2:$Y$398,MATCH(U10,Plats!$A$2:$A$398,0),7)</f>
        <v>g</v>
      </c>
    </row>
    <row r="11" spans="1:25" x14ac:dyDescent="0.25">
      <c r="A11" s="44"/>
      <c r="B11" s="45">
        <f>INDEX(Plats!$A$2:$Y$398,MATCH(A10,Plats!$A$2:$A$398,0),8)</f>
        <v>0</v>
      </c>
      <c r="C11" s="45">
        <f>INDEX(Plats!$A$2:$Y$398,MATCH(A10,Plats!$A$2:$A$398,0),9)</f>
        <v>0</v>
      </c>
      <c r="D11" s="45">
        <f t="shared" si="0"/>
        <v>0</v>
      </c>
      <c r="E11" s="46">
        <f>INDEX(Plats!$A$2:$Y$398,MATCH(A10,Plats!$A$2:$A$398,0),10)</f>
        <v>0</v>
      </c>
      <c r="F11" s="44"/>
      <c r="G11" s="45" t="str">
        <f>INDEX(Plats!$A$2:$Y$398,MATCH(F10,Plats!$A$2:$A$398,0),8)</f>
        <v>carotte</v>
      </c>
      <c r="H11" s="45">
        <f>INDEX(Plats!$A$2:$Y$398,MATCH(F10,Plats!$A$2:$A$398,0),9)</f>
        <v>10</v>
      </c>
      <c r="I11" s="45">
        <f t="shared" si="1"/>
        <v>700</v>
      </c>
      <c r="J11" s="46" t="str">
        <f>INDEX(Plats!$A$2:$Y$398,MATCH(F10,Plats!$A$2:$A$398,0),10)</f>
        <v>g</v>
      </c>
      <c r="K11" s="44"/>
      <c r="L11" s="45" t="str">
        <f>INDEX(Plats!$A$2:$Y$398,MATCH(K10,Plats!$A$2:$A$398,0),8)</f>
        <v>echalote</v>
      </c>
      <c r="M11" s="45">
        <f>INDEX(Plats!$A$2:$Y$398,MATCH(K10,Plats!$A$2:$A$398,0),9)</f>
        <v>10</v>
      </c>
      <c r="N11" s="45">
        <f t="shared" si="2"/>
        <v>600</v>
      </c>
      <c r="O11" s="46" t="str">
        <f>INDEX(Plats!$A$2:$Y$398,MATCH(K10,Plats!$A$2:$A$398,0),10)</f>
        <v>g</v>
      </c>
      <c r="P11" s="44"/>
      <c r="Q11" s="45">
        <f>INDEX(Plats!$A$2:$Y$398,MATCH(P10,Plats!$A$2:$A$398,0),8)</f>
        <v>0</v>
      </c>
      <c r="R11" s="45">
        <f>INDEX(Plats!$A$2:$Y$398,MATCH(P10,Plats!$A$2:$A$398,0),9)</f>
        <v>0</v>
      </c>
      <c r="S11" s="45">
        <f t="shared" si="3"/>
        <v>0</v>
      </c>
      <c r="T11" s="46">
        <f>INDEX(Plats!$A$2:$Y$398,MATCH(P10,Plats!$A$2:$A$398,0),10)</f>
        <v>0</v>
      </c>
      <c r="U11" s="44"/>
      <c r="V11" s="45" t="str">
        <f>INDEX(Plats!$A$2:$Y$398,MATCH(U10,Plats!$A$2:$A$398,0),8)</f>
        <v>champignons</v>
      </c>
      <c r="W11" s="45">
        <f>INDEX(Plats!$A$2:$Y$398,MATCH(U10,Plats!$A$2:$A$398,0),9)</f>
        <v>20</v>
      </c>
      <c r="X11" s="45">
        <f t="shared" si="4"/>
        <v>1400</v>
      </c>
      <c r="Y11" s="46" t="str">
        <f>INDEX(Plats!$A$2:$Y$398,MATCH(U10,Plats!$A$2:$A$398,0),10)</f>
        <v>g</v>
      </c>
    </row>
    <row r="12" spans="1:25" x14ac:dyDescent="0.25">
      <c r="A12" s="44"/>
      <c r="B12" s="45">
        <f>INDEX(Plats!$A$2:$Y$398,MATCH(A10,Plats!$A$2:$A$398,0),11)</f>
        <v>0</v>
      </c>
      <c r="C12" s="45">
        <f>INDEX(Plats!$A$2:$Y$398,MATCH(A10,Plats!$A$2:$A$398,0),12)</f>
        <v>0</v>
      </c>
      <c r="D12" s="45">
        <f t="shared" si="0"/>
        <v>0</v>
      </c>
      <c r="E12" s="46">
        <f>INDEX(Plats!$A$2:$Y$398,MATCH(A10,Plats!$A$2:$A$398,0),13)</f>
        <v>0</v>
      </c>
      <c r="F12" s="44"/>
      <c r="G12" s="45" t="str">
        <f>INDEX(Plats!$A$2:$Y$398,MATCH(F10,Plats!$A$2:$A$398,0),11)</f>
        <v>oignons</v>
      </c>
      <c r="H12" s="45">
        <f>INDEX(Plats!$A$2:$Y$398,MATCH(F10,Plats!$A$2:$A$398,0),12)</f>
        <v>10</v>
      </c>
      <c r="I12" s="45">
        <f t="shared" si="1"/>
        <v>700</v>
      </c>
      <c r="J12" s="46" t="str">
        <f>INDEX(Plats!$A$2:$Y$398,MATCH(F10,Plats!$A$2:$A$398,0),13)</f>
        <v>g</v>
      </c>
      <c r="K12" s="44"/>
      <c r="L12" s="45" t="str">
        <f>INDEX(Plats!$A$2:$Y$398,MATCH(K10,Plats!$A$2:$A$398,0),11)</f>
        <v>creme</v>
      </c>
      <c r="M12" s="45">
        <f>INDEX(Plats!$A$2:$Y$398,MATCH(K10,Plats!$A$2:$A$398,0),12)</f>
        <v>15</v>
      </c>
      <c r="N12" s="45">
        <f t="shared" si="2"/>
        <v>900</v>
      </c>
      <c r="O12" s="46" t="str">
        <f>INDEX(Plats!$A$2:$Y$398,MATCH(K10,Plats!$A$2:$A$398,0),13)</f>
        <v>g</v>
      </c>
      <c r="P12" s="44"/>
      <c r="Q12" s="45">
        <f>INDEX(Plats!$A$2:$Y$398,MATCH(P10,Plats!$A$2:$A$398,0),11)</f>
        <v>0</v>
      </c>
      <c r="R12" s="45">
        <f>INDEX(Plats!$A$2:$Y$398,MATCH(P10,Plats!$A$2:$A$398,0),12)</f>
        <v>0</v>
      </c>
      <c r="S12" s="45">
        <f t="shared" si="3"/>
        <v>0</v>
      </c>
      <c r="T12" s="46">
        <f>INDEX(Plats!$A$2:$Y$398,MATCH(P10,Plats!$A$2:$A$398,0),13)</f>
        <v>0</v>
      </c>
      <c r="U12" s="44"/>
      <c r="V12" s="45" t="str">
        <f>INDEX(Plats!$A$2:$Y$398,MATCH(U10,Plats!$A$2:$A$398,0),11)</f>
        <v>crème fraiche</v>
      </c>
      <c r="W12" s="45">
        <f>INDEX(Plats!$A$2:$Y$398,MATCH(U10,Plats!$A$2:$A$398,0),12)</f>
        <v>10</v>
      </c>
      <c r="X12" s="45">
        <f t="shared" si="4"/>
        <v>700</v>
      </c>
      <c r="Y12" s="46" t="str">
        <f>INDEX(Plats!$A$2:$Y$398,MATCH(U10,Plats!$A$2:$A$398,0),13)</f>
        <v>cl</v>
      </c>
    </row>
    <row r="13" spans="1:25" x14ac:dyDescent="0.25">
      <c r="A13" s="44"/>
      <c r="B13" s="45">
        <f>INDEX(Plats!$A$2:$Y$398,MATCH(A10,Plats!$A$2:$A$398,0),14)</f>
        <v>0</v>
      </c>
      <c r="C13" s="45">
        <f>INDEX(Plats!$A$2:$Y$398,MATCH(A10,Plats!$A$2:$A$398,0),15)</f>
        <v>0</v>
      </c>
      <c r="D13" s="45">
        <f t="shared" si="0"/>
        <v>0</v>
      </c>
      <c r="E13" s="46">
        <f>INDEX(Plats!$A$2:$Y$398,MATCH(A10,Plats!$A$2:$A$398,0),16)</f>
        <v>0</v>
      </c>
      <c r="F13" s="44"/>
      <c r="G13" s="45" t="str">
        <f>INDEX(Plats!$A$2:$Y$398,MATCH(F10,Plats!$A$2:$A$398,0),14)</f>
        <v>ail</v>
      </c>
      <c r="H13" s="45">
        <f>INDEX(Plats!$A$2:$Y$398,MATCH(F10,Plats!$A$2:$A$398,0),15)</f>
        <v>3</v>
      </c>
      <c r="I13" s="45">
        <f t="shared" si="1"/>
        <v>210</v>
      </c>
      <c r="J13" s="46" t="str">
        <f>INDEX(Plats!$A$2:$Y$398,MATCH(F10,Plats!$A$2:$A$398,0),16)</f>
        <v>g</v>
      </c>
      <c r="K13" s="44"/>
      <c r="L13" s="45" t="str">
        <f>INDEX(Plats!$A$2:$Y$398,MATCH(K10,Plats!$A$2:$A$398,0),14)</f>
        <v>vin blanc</v>
      </c>
      <c r="M13" s="45" t="str">
        <f>INDEX(Plats!$A$2:$Y$398,MATCH(K10,Plats!$A$2:$A$398,0),15)</f>
        <v>pm</v>
      </c>
      <c r="N13" s="45" t="e">
        <f t="shared" si="2"/>
        <v>#VALUE!</v>
      </c>
      <c r="O13" s="46">
        <f>INDEX(Plats!$A$2:$Y$398,MATCH(K10,Plats!$A$2:$A$398,0),16)</f>
        <v>0</v>
      </c>
      <c r="P13" s="44"/>
      <c r="Q13" s="45">
        <f>INDEX(Plats!$A$2:$Y$398,MATCH(P10,Plats!$A$2:$A$398,0),14)</f>
        <v>0</v>
      </c>
      <c r="R13" s="45">
        <f>INDEX(Plats!$A$2:$Y$398,MATCH(P10,Plats!$A$2:$A$398,0),15)</f>
        <v>0</v>
      </c>
      <c r="S13" s="45">
        <f t="shared" si="3"/>
        <v>0</v>
      </c>
      <c r="T13" s="46">
        <f>INDEX(Plats!$A$2:$Y$398,MATCH(P10,Plats!$A$2:$A$398,0),16)</f>
        <v>0</v>
      </c>
      <c r="U13" s="44"/>
      <c r="V13" s="45">
        <f>INDEX(Plats!$A$2:$Y$398,MATCH(U10,Plats!$A$2:$A$398,0),14)</f>
        <v>0</v>
      </c>
      <c r="W13" s="45">
        <f>INDEX(Plats!$A$2:$Y$398,MATCH(U10,Plats!$A$2:$A$398,0),15)</f>
        <v>0</v>
      </c>
      <c r="X13" s="45">
        <f t="shared" si="4"/>
        <v>0</v>
      </c>
      <c r="Y13" s="46">
        <f>INDEX(Plats!$A$2:$Y$398,MATCH(U10,Plats!$A$2:$A$398,0),16)</f>
        <v>0</v>
      </c>
    </row>
    <row r="14" spans="1:25" x14ac:dyDescent="0.25">
      <c r="A14" s="44"/>
      <c r="B14" s="45">
        <f>INDEX(Plats!$A$2:$Y$398,MATCH(A10,Plats!$A$2:$A$398,0),17)</f>
        <v>0</v>
      </c>
      <c r="C14" s="45">
        <f>INDEX(Plats!$A$2:$Y$398,MATCH(A10,Plats!$A$2:$A$398,0),18)</f>
        <v>0</v>
      </c>
      <c r="D14" s="45">
        <f t="shared" si="0"/>
        <v>0</v>
      </c>
      <c r="E14" s="46">
        <f>INDEX(Plats!$A$2:$Y$398,MATCH(A10,Plats!$A$2:$A$398,0),19)</f>
        <v>0</v>
      </c>
      <c r="F14" s="44"/>
      <c r="G14" s="45" t="str">
        <f>INDEX(Plats!$A$2:$Y$398,MATCH(F10,Plats!$A$2:$A$398,0),17)</f>
        <v>vin rouge</v>
      </c>
      <c r="H14" s="45">
        <f>INDEX(Plats!$A$2:$Y$398,MATCH(F10,Plats!$A$2:$A$398,0),18)</f>
        <v>5</v>
      </c>
      <c r="I14" s="45">
        <f t="shared" si="1"/>
        <v>350</v>
      </c>
      <c r="J14" s="46" t="str">
        <f>INDEX(Plats!$A$2:$Y$398,MATCH(F10,Plats!$A$2:$A$398,0),19)</f>
        <v>cl</v>
      </c>
      <c r="K14" s="44"/>
      <c r="L14" s="45">
        <f>INDEX(Plats!$A$2:$Y$398,MATCH(K10,Plats!$A$2:$A$398,0),17)</f>
        <v>0</v>
      </c>
      <c r="M14" s="45">
        <f>INDEX(Plats!$A$2:$Y$398,MATCH(K10,Plats!$A$2:$A$398,0),18)</f>
        <v>0</v>
      </c>
      <c r="N14" s="45">
        <f t="shared" si="2"/>
        <v>0</v>
      </c>
      <c r="O14" s="46">
        <f>INDEX(Plats!$A$2:$Y$398,MATCH(K10,Plats!$A$2:$A$398,0),19)</f>
        <v>0</v>
      </c>
      <c r="P14" s="44"/>
      <c r="Q14" s="45">
        <f>INDEX(Plats!$A$2:$Y$398,MATCH(P10,Plats!$A$2:$A$398,0),17)</f>
        <v>0</v>
      </c>
      <c r="R14" s="45">
        <f>INDEX(Plats!$A$2:$Y$398,MATCH(P10,Plats!$A$2:$A$398,0),18)</f>
        <v>0</v>
      </c>
      <c r="S14" s="45">
        <f t="shared" si="3"/>
        <v>0</v>
      </c>
      <c r="T14" s="46">
        <f>INDEX(Plats!$A$2:$Y$398,MATCH(P10,Plats!$A$2:$A$398,0),19)</f>
        <v>0</v>
      </c>
      <c r="U14" s="44"/>
      <c r="V14" s="45">
        <f>INDEX(Plats!$A$2:$Y$398,MATCH(U10,Plats!$A$2:$A$398,0),17)</f>
        <v>0</v>
      </c>
      <c r="W14" s="45">
        <f>INDEX(Plats!$A$2:$Y$398,MATCH(U10,Plats!$A$2:$A$398,0),18)</f>
        <v>0</v>
      </c>
      <c r="X14" s="45">
        <f t="shared" si="4"/>
        <v>0</v>
      </c>
      <c r="Y14" s="46">
        <f>INDEX(Plats!$A$2:$Y$398,MATCH(U10,Plats!$A$2:$A$398,0),19)</f>
        <v>0</v>
      </c>
    </row>
    <row r="15" spans="1:25" x14ac:dyDescent="0.25">
      <c r="A15" s="44"/>
      <c r="B15" s="45">
        <f>INDEX(Plats!$A$2:$Y$398,MATCH(A10,Plats!$A$2:$A$398,0),20)</f>
        <v>0</v>
      </c>
      <c r="C15" s="45">
        <f>INDEX(Plats!$A$2:$Y$398,MATCH(A10,Plats!$A$2:$A$398,0),21)</f>
        <v>0</v>
      </c>
      <c r="D15" s="45">
        <f t="shared" si="0"/>
        <v>0</v>
      </c>
      <c r="E15" s="46">
        <f>INDEX(Plats!$A$2:$Y$398,MATCH(A10,Plats!$A$2:$A$398,0),22)</f>
        <v>0</v>
      </c>
      <c r="F15" s="44"/>
      <c r="G15" s="45" t="str">
        <f>INDEX(Plats!$A$2:$Y$398,MATCH(F10,Plats!$A$2:$A$398,0),20)</f>
        <v>paprika</v>
      </c>
      <c r="H15" s="45" t="str">
        <f>INDEX(Plats!$A$2:$Y$398,MATCH(F10,Plats!$A$2:$A$398,0),21)</f>
        <v>pm</v>
      </c>
      <c r="I15" s="45" t="e">
        <f t="shared" si="1"/>
        <v>#VALUE!</v>
      </c>
      <c r="J15" s="46">
        <f>INDEX(Plats!$A$2:$Y$398,MATCH(F10,Plats!$A$2:$A$398,0),22)</f>
        <v>0</v>
      </c>
      <c r="K15" s="44"/>
      <c r="L15" s="45">
        <f>INDEX(Plats!$A$2:$Y$398,MATCH(K10,Plats!$A$2:$A$398,0),20)</f>
        <v>0</v>
      </c>
      <c r="M15" s="45">
        <f>INDEX(Plats!$A$2:$Y$398,MATCH(K10,Plats!$A$2:$A$398,0),21)</f>
        <v>0</v>
      </c>
      <c r="N15" s="45">
        <f t="shared" si="2"/>
        <v>0</v>
      </c>
      <c r="O15" s="46">
        <f>INDEX(Plats!$A$2:$Y$398,MATCH(K10,Plats!$A$2:$A$398,0),22)</f>
        <v>0</v>
      </c>
      <c r="P15" s="44"/>
      <c r="Q15" s="45">
        <f>INDEX(Plats!$A$2:$Y$398,MATCH(P10,Plats!$A$2:$A$398,0),20)</f>
        <v>0</v>
      </c>
      <c r="R15" s="45">
        <f>INDEX(Plats!$A$2:$Y$398,MATCH(P10,Plats!$A$2:$A$398,0),21)</f>
        <v>0</v>
      </c>
      <c r="S15" s="45">
        <f t="shared" si="3"/>
        <v>0</v>
      </c>
      <c r="T15" s="46">
        <f>INDEX(Plats!$A$2:$Y$398,MATCH(P10,Plats!$A$2:$A$398,0),22)</f>
        <v>0</v>
      </c>
      <c r="U15" s="44"/>
      <c r="V15" s="45">
        <f>INDEX(Plats!$A$2:$Y$398,MATCH(U10,Plats!$A$2:$A$398,0),20)</f>
        <v>0</v>
      </c>
      <c r="W15" s="45">
        <f>INDEX(Plats!$A$2:$Y$398,MATCH(U10,Plats!$A$2:$A$398,0),21)</f>
        <v>0</v>
      </c>
      <c r="X15" s="45">
        <f t="shared" si="4"/>
        <v>0</v>
      </c>
      <c r="Y15" s="46">
        <f>INDEX(Plats!$A$2:$Y$398,MATCH(U10,Plats!$A$2:$A$398,0),22)</f>
        <v>0</v>
      </c>
    </row>
    <row r="16" spans="1:25" x14ac:dyDescent="0.25">
      <c r="A16" s="44"/>
      <c r="B16" s="45">
        <f>INDEX(Plats!$A$2:$Y$398,MATCH(A10,Plats!$A$2:$A$398,0),23)</f>
        <v>0</v>
      </c>
      <c r="C16" s="45">
        <f>INDEX(Plats!$A$2:$Y$398,MATCH(A10,Plats!$A$2:$A$398,0),24)</f>
        <v>0</v>
      </c>
      <c r="D16" s="45">
        <f t="shared" si="0"/>
        <v>0</v>
      </c>
      <c r="E16" s="46">
        <f>INDEX(Plats!$A$2:$Y$398,MATCH(A10,Plats!$A$2:$A$398,0),25)</f>
        <v>0</v>
      </c>
      <c r="F16" s="44"/>
      <c r="G16" s="45" t="str">
        <f>INDEX(Plats!$A$2:$Y$398,MATCH(F10,Plats!$A$2:$A$398,0),23)</f>
        <v>creme fraiche</v>
      </c>
      <c r="H16" s="45" t="str">
        <f>INDEX(Plats!$A$2:$Y$398,MATCH(F10,Plats!$A$2:$A$398,0),24)</f>
        <v>pm</v>
      </c>
      <c r="I16" s="45" t="e">
        <f t="shared" si="1"/>
        <v>#VALUE!</v>
      </c>
      <c r="J16" s="46">
        <f>INDEX(Plats!$A$2:$Y$398,MATCH(F10,Plats!$A$2:$A$398,0),25)</f>
        <v>0</v>
      </c>
      <c r="K16" s="44"/>
      <c r="L16" s="45">
        <f>INDEX(Plats!$A$2:$Y$398,MATCH(K10,Plats!$A$2:$A$398,0),23)</f>
        <v>0</v>
      </c>
      <c r="M16" s="45">
        <f>INDEX(Plats!$A$2:$Y$398,MATCH(K10,Plats!$A$2:$A$398,0),24)</f>
        <v>0</v>
      </c>
      <c r="N16" s="45">
        <f t="shared" si="2"/>
        <v>0</v>
      </c>
      <c r="O16" s="46">
        <f>INDEX(Plats!$A$2:$Y$398,MATCH(K10,Plats!$A$2:$A$398,0),25)</f>
        <v>0</v>
      </c>
      <c r="P16" s="44"/>
      <c r="Q16" s="45">
        <f>INDEX(Plats!$A$2:$Y$398,MATCH(P10,Plats!$A$2:$A$398,0),23)</f>
        <v>0</v>
      </c>
      <c r="R16" s="45">
        <f>INDEX(Plats!$A$2:$Y$398,MATCH(P10,Plats!$A$2:$A$398,0),24)</f>
        <v>0</v>
      </c>
      <c r="S16" s="45">
        <f t="shared" si="3"/>
        <v>0</v>
      </c>
      <c r="T16" s="46">
        <f>INDEX(Plats!$A$2:$Y$398,MATCH(P10,Plats!$A$2:$A$398,0),25)</f>
        <v>0</v>
      </c>
      <c r="U16" s="44"/>
      <c r="V16" s="45">
        <f>INDEX(Plats!$A$2:$Y$398,MATCH(U10,Plats!$A$2:$A$398,0),23)</f>
        <v>0</v>
      </c>
      <c r="W16" s="45">
        <f>INDEX(Plats!$A$2:$Y$398,MATCH(U10,Plats!$A$2:$A$398,0),24)</f>
        <v>0</v>
      </c>
      <c r="X16" s="45">
        <f t="shared" si="4"/>
        <v>0</v>
      </c>
      <c r="Y16" s="46">
        <f>INDEX(Plats!$A$2:$Y$398,MATCH(U10,Plats!$A$2:$A$398,0),25)</f>
        <v>0</v>
      </c>
    </row>
    <row r="17" spans="1:25" x14ac:dyDescent="0.25">
      <c r="A17" s="44" t="str">
        <f>Semaine!C14</f>
        <v xml:space="preserve">Purée </v>
      </c>
      <c r="B17" s="45" t="str">
        <f>INDEX(Accompagnements!$A$2:$Y$397,MATCH(A17,Accompagnements!$A$2:$A$397,0),5)</f>
        <v>pomme de terre</v>
      </c>
      <c r="C17" s="45">
        <f>INDEX(Accompagnements!$A$2:$Y$397,MATCH(A17,Accompagnements!$A$2:$A$397,0),6)</f>
        <v>125</v>
      </c>
      <c r="D17" s="45">
        <f t="shared" si="0"/>
        <v>8750</v>
      </c>
      <c r="E17" s="46" t="str">
        <f>INDEX(Accompagnements!$A$2:$Y$397,MATCH(A17,Accompagnements!$A$2:$A$397,0),7)</f>
        <v>g</v>
      </c>
      <c r="F17" s="44" t="str">
        <f>Semaine!D14</f>
        <v>Semoule couscous</v>
      </c>
      <c r="G17" s="45" t="str">
        <f>INDEX(Accompagnements!$A$2:$Y$397,MATCH(F17,Accompagnements!$A$2:$A$397,0),5)</f>
        <v>semoule</v>
      </c>
      <c r="H17" s="45">
        <f>INDEX(Accompagnements!$A$2:$Y$397,MATCH(F17,Accompagnements!$A$2:$A$397,0),6)</f>
        <v>55</v>
      </c>
      <c r="I17" s="45">
        <f t="shared" si="1"/>
        <v>3850</v>
      </c>
      <c r="J17" s="46">
        <f>INDEX(Accompagnements!$A$2:$Y$397,MATCH(F17,Accompagnements!$A$2:$A$397,0),7)</f>
        <v>0</v>
      </c>
      <c r="K17" s="44" t="str">
        <f>Semaine!E14</f>
        <v>Frites</v>
      </c>
      <c r="L17" s="45" t="str">
        <f>INDEX(Accompagnements!$A$2:$Y$397,MATCH(K17,Accompagnements!$A$2:$A$397,0),5)</f>
        <v>pomme de terre</v>
      </c>
      <c r="M17" s="45">
        <f>INDEX(Accompagnements!$A$2:$Y$397,MATCH(K17,Accompagnements!$A$2:$A$397,0),6)</f>
        <v>138</v>
      </c>
      <c r="N17" s="45">
        <f t="shared" si="2"/>
        <v>8280</v>
      </c>
      <c r="O17" s="46" t="str">
        <f>INDEX(Accompagnements!$A$2:$Y$397,MATCH(K17,Accompagnements!$A$2:$A$397,0),7)</f>
        <v>g</v>
      </c>
      <c r="P17" s="44" t="str">
        <f>Semaine!F14</f>
        <v>Haricots verts</v>
      </c>
      <c r="Q17" s="45" t="str">
        <f>INDEX(Accompagnements!$A$2:$Y$397,MATCH(P17,Accompagnements!$A$2:$A$397,0),5)</f>
        <v>haricot vert</v>
      </c>
      <c r="R17" s="45">
        <f>INDEX(Accompagnements!$A$2:$Y$397,MATCH(P17,Accompagnements!$A$2:$A$397,0),6)</f>
        <v>100</v>
      </c>
      <c r="S17" s="45">
        <f t="shared" si="3"/>
        <v>7000</v>
      </c>
      <c r="T17" s="46" t="str">
        <f>INDEX(Accompagnements!$A$2:$Y$397,MATCH(P17,Accompagnements!$A$2:$A$397,0),7)</f>
        <v>g</v>
      </c>
      <c r="U17" s="44" t="str">
        <f>Semaine!G14</f>
        <v>Gratin de chou-fleur</v>
      </c>
      <c r="V17" s="45" t="str">
        <f>INDEX(Accompagnements!$A$2:$Y$397,MATCH(U17,Accompagnements!$A$2:$A$397,0),5)</f>
        <v>choux fleurs</v>
      </c>
      <c r="W17" s="45">
        <f>INDEX(Accompagnements!$A$2:$Y$397,MATCH(U17,Accompagnements!$A$2:$A$397,0),6)</f>
        <v>70</v>
      </c>
      <c r="X17" s="45">
        <f t="shared" si="4"/>
        <v>4900</v>
      </c>
      <c r="Y17" s="46" t="str">
        <f>INDEX(Accompagnements!$A$2:$Y$397,MATCH(U17,Accompagnements!$A$2:$A$397,0),7)</f>
        <v>g</v>
      </c>
    </row>
    <row r="18" spans="1:25" x14ac:dyDescent="0.25">
      <c r="A18" s="44"/>
      <c r="B18" s="45" t="str">
        <f>INDEX(Accompagnements!$A$2:$Y$397,MATCH(A17,Accompagnements!$A$2:$A$397,0),8)</f>
        <v>lait</v>
      </c>
      <c r="C18" s="45">
        <f>INDEX(Accompagnements!$A$2:$Y$397,MATCH(A17,Accompagnements!$A$2:$A$397,0),9)</f>
        <v>15</v>
      </c>
      <c r="D18" s="45">
        <f t="shared" si="0"/>
        <v>1050</v>
      </c>
      <c r="E18" s="46" t="str">
        <f>INDEX(Accompagnements!$A$2:$Y$397,MATCH(A17,Accompagnements!$A$2:$A$397,0),10)</f>
        <v>cl</v>
      </c>
      <c r="F18" s="44"/>
      <c r="G18" s="45">
        <f>INDEX(Accompagnements!$A$2:$Y$397,MATCH(F17,Accompagnements!$A$2:$A$397,0),8)</f>
        <v>0</v>
      </c>
      <c r="H18" s="45">
        <f>INDEX(Accompagnements!$A$2:$Y$397,MATCH(F17,Accompagnements!$A$2:$A$397,0),9)</f>
        <v>0</v>
      </c>
      <c r="I18" s="45">
        <f t="shared" si="1"/>
        <v>0</v>
      </c>
      <c r="J18" s="46">
        <f>INDEX(Accompagnements!$A$2:$Y$397,MATCH(F17,Accompagnements!$A$2:$A$397,0),10)</f>
        <v>0</v>
      </c>
      <c r="K18" s="44"/>
      <c r="L18" s="45" t="str">
        <f>INDEX(Accompagnements!$A$2:$Y$397,MATCH(K17,Accompagnements!$A$2:$A$397,0),8)</f>
        <v>huile</v>
      </c>
      <c r="M18" s="45" t="str">
        <f>INDEX(Accompagnements!$A$2:$Y$397,MATCH(K17,Accompagnements!$A$2:$A$397,0),9)</f>
        <v>pm</v>
      </c>
      <c r="N18" s="45" t="e">
        <f t="shared" si="2"/>
        <v>#VALUE!</v>
      </c>
      <c r="O18" s="46">
        <f>INDEX(Accompagnements!$A$2:$Y$397,MATCH(K17,Accompagnements!$A$2:$A$397,0),10)</f>
        <v>0</v>
      </c>
      <c r="P18" s="44"/>
      <c r="Q18" s="45" t="str">
        <f>INDEX(Accompagnements!$A$2:$Y$397,MATCH(P17,Accompagnements!$A$2:$A$397,0),8)</f>
        <v>ail</v>
      </c>
      <c r="R18" s="45">
        <f>INDEX(Accompagnements!$A$2:$Y$397,MATCH(P17,Accompagnements!$A$2:$A$397,0),9)</f>
        <v>10</v>
      </c>
      <c r="S18" s="45">
        <f t="shared" si="3"/>
        <v>700</v>
      </c>
      <c r="T18" s="46" t="str">
        <f>INDEX(Accompagnements!$A$2:$Y$397,MATCH(P17,Accompagnements!$A$2:$A$397,0),10)</f>
        <v>g</v>
      </c>
      <c r="U18" s="44"/>
      <c r="V18" s="45" t="str">
        <f>INDEX(Accompagnements!$A$2:$Y$397,MATCH(U17,Accompagnements!$A$2:$A$397,0),8)</f>
        <v>Lait</v>
      </c>
      <c r="W18" s="45">
        <f>INDEX(Accompagnements!$A$2:$Y$397,MATCH(U17,Accompagnements!$A$2:$A$397,0),9)</f>
        <v>100</v>
      </c>
      <c r="X18" s="45">
        <f t="shared" si="4"/>
        <v>7000</v>
      </c>
      <c r="Y18" s="46" t="str">
        <f>INDEX(Accompagnements!$A$2:$Y$397,MATCH(U17,Accompagnements!$A$2:$A$397,0),10)</f>
        <v>ml</v>
      </c>
    </row>
    <row r="19" spans="1:25" x14ac:dyDescent="0.25">
      <c r="A19" s="44"/>
      <c r="B19" s="45" t="str">
        <f>INDEX(Accompagnements!$A$2:$Y$397,MATCH(A17,Accompagnements!$A$2:$A$397,0),11)</f>
        <v>beurre</v>
      </c>
      <c r="C19" s="45">
        <f>INDEX(Accompagnements!$A$2:$Y$397,MATCH(A17,Accompagnements!$A$2:$A$397,0),12)</f>
        <v>5</v>
      </c>
      <c r="D19" s="45">
        <f t="shared" si="0"/>
        <v>350</v>
      </c>
      <c r="E19" s="46" t="str">
        <f>INDEX(Accompagnements!$A$2:$Y$397,MATCH(A17,Accompagnements!$A$2:$A$397,0),13)</f>
        <v>g</v>
      </c>
      <c r="F19" s="44"/>
      <c r="G19" s="45">
        <f>INDEX(Accompagnements!$A$2:$Y$397,MATCH(F17,Accompagnements!$A$2:$A$397,0),11)</f>
        <v>0</v>
      </c>
      <c r="H19" s="45">
        <f>INDEX(Accompagnements!$A$2:$Y$397,MATCH(F17,Accompagnements!$A$2:$A$397,0),12)</f>
        <v>0</v>
      </c>
      <c r="I19" s="45">
        <f t="shared" si="1"/>
        <v>0</v>
      </c>
      <c r="J19" s="46">
        <f>INDEX(Accompagnements!$A$2:$Y$397,MATCH(F17,Accompagnements!$A$2:$A$397,0),13)</f>
        <v>0</v>
      </c>
      <c r="K19" s="44"/>
      <c r="L19" s="45">
        <f>INDEX(Accompagnements!$A$2:$Y$397,MATCH(K17,Accompagnements!$A$2:$A$397,0),11)</f>
        <v>0</v>
      </c>
      <c r="M19" s="45">
        <f>INDEX(Accompagnements!$A$2:$Y$397,MATCH(K17,Accompagnements!$A$2:$A$397,0),12)</f>
        <v>0</v>
      </c>
      <c r="N19" s="45">
        <f t="shared" si="2"/>
        <v>0</v>
      </c>
      <c r="O19" s="46">
        <f>INDEX(Accompagnements!$A$2:$Y$397,MATCH(K17,Accompagnements!$A$2:$A$397,0),13)</f>
        <v>0</v>
      </c>
      <c r="P19" s="44"/>
      <c r="Q19" s="45">
        <f>INDEX(Accompagnements!$A$2:$Y$397,MATCH(P17,Accompagnements!$A$2:$A$397,0),11)</f>
        <v>0</v>
      </c>
      <c r="R19" s="45">
        <f>INDEX(Accompagnements!$A$2:$Y$397,MATCH(P17,Accompagnements!$A$2:$A$397,0),12)</f>
        <v>0</v>
      </c>
      <c r="S19" s="45">
        <f t="shared" si="3"/>
        <v>0</v>
      </c>
      <c r="T19" s="46">
        <f>INDEX(Accompagnements!$A$2:$Y$397,MATCH(P17,Accompagnements!$A$2:$A$397,0),13)</f>
        <v>0</v>
      </c>
      <c r="U19" s="44"/>
      <c r="V19" s="45" t="str">
        <f>INDEX(Accompagnements!$A$2:$Y$397,MATCH(U17,Accompagnements!$A$2:$A$397,0),11)</f>
        <v>farine</v>
      </c>
      <c r="W19" s="45">
        <f>INDEX(Accompagnements!$A$2:$Y$397,MATCH(U17,Accompagnements!$A$2:$A$397,0),12)</f>
        <v>1</v>
      </c>
      <c r="X19" s="45">
        <f t="shared" si="4"/>
        <v>70</v>
      </c>
      <c r="Y19" s="46">
        <f>INDEX(Accompagnements!$A$2:$Y$397,MATCH(U17,Accompagnements!$A$2:$A$397,0),13)</f>
        <v>0</v>
      </c>
    </row>
    <row r="20" spans="1:25" x14ac:dyDescent="0.25">
      <c r="A20" s="44"/>
      <c r="B20" s="45">
        <f>INDEX(Accompagnements!$A$2:$Y$397,MATCH(A17,Accompagnements!$A$2:$A$397,0),14)</f>
        <v>0</v>
      </c>
      <c r="C20" s="45">
        <f>INDEX(Accompagnements!$A$2:$Y$397,MATCH(A17,Accompagnements!$A$2:$A$397,0),15)</f>
        <v>0</v>
      </c>
      <c r="D20" s="45">
        <f t="shared" si="0"/>
        <v>0</v>
      </c>
      <c r="E20" s="46">
        <f>INDEX(Accompagnements!$A$2:$Y$397,MATCH(A17,Accompagnements!$A$2:$A$397,0),16)</f>
        <v>0</v>
      </c>
      <c r="F20" s="44"/>
      <c r="G20" s="45">
        <f>INDEX(Accompagnements!$A$2:$Y$397,MATCH(F17,Accompagnements!$A$2:$A$397,0),14)</f>
        <v>0</v>
      </c>
      <c r="H20" s="45">
        <f>INDEX(Accompagnements!$A$2:$Y$397,MATCH(F17,Accompagnements!$A$2:$A$397,0),15)</f>
        <v>0</v>
      </c>
      <c r="I20" s="45">
        <f t="shared" si="1"/>
        <v>0</v>
      </c>
      <c r="J20" s="46">
        <f>INDEX(Accompagnements!$A$2:$Y$397,MATCH(F17,Accompagnements!$A$2:$A$397,0),16)</f>
        <v>0</v>
      </c>
      <c r="K20" s="44"/>
      <c r="L20" s="45">
        <f>INDEX(Accompagnements!$A$2:$Y$397,MATCH(K17,Accompagnements!$A$2:$A$397,0),14)</f>
        <v>0</v>
      </c>
      <c r="M20" s="45">
        <f>INDEX(Accompagnements!$A$2:$Y$397,MATCH(K17,Accompagnements!$A$2:$A$397,0),15)</f>
        <v>0</v>
      </c>
      <c r="N20" s="45">
        <f t="shared" si="2"/>
        <v>0</v>
      </c>
      <c r="O20" s="46">
        <f>INDEX(Accompagnements!$A$2:$Y$397,MATCH(K17,Accompagnements!$A$2:$A$397,0),16)</f>
        <v>0</v>
      </c>
      <c r="P20" s="44"/>
      <c r="Q20" s="45">
        <f>INDEX(Accompagnements!$A$2:$Y$397,MATCH(P17,Accompagnements!$A$2:$A$397,0),14)</f>
        <v>0</v>
      </c>
      <c r="R20" s="45">
        <f>INDEX(Accompagnements!$A$2:$Y$397,MATCH(P17,Accompagnements!$A$2:$A$397,0),15)</f>
        <v>0</v>
      </c>
      <c r="S20" s="45">
        <f t="shared" si="3"/>
        <v>0</v>
      </c>
      <c r="T20" s="46">
        <f>INDEX(Accompagnements!$A$2:$Y$397,MATCH(P17,Accompagnements!$A$2:$A$397,0),16)</f>
        <v>0</v>
      </c>
      <c r="U20" s="44"/>
      <c r="V20" s="45" t="str">
        <f>INDEX(Accompagnements!$A$2:$Y$397,MATCH(U17,Accompagnements!$A$2:$A$397,0),14)</f>
        <v>Rapé</v>
      </c>
      <c r="W20" s="45" t="str">
        <f>INDEX(Accompagnements!$A$2:$Y$397,MATCH(U17,Accompagnements!$A$2:$A$397,0),15)</f>
        <v>pm</v>
      </c>
      <c r="X20" s="45" t="e">
        <f t="shared" si="4"/>
        <v>#VALUE!</v>
      </c>
      <c r="Y20" s="46">
        <f>INDEX(Accompagnements!$A$2:$Y$397,MATCH(U17,Accompagnements!$A$2:$A$397,0),16)</f>
        <v>0</v>
      </c>
    </row>
    <row r="21" spans="1:25" x14ac:dyDescent="0.25">
      <c r="A21" s="44"/>
      <c r="B21" s="45">
        <f>INDEX(Accompagnements!$A$2:$Y$397,MATCH(A17,Accompagnements!$A$2:$A$397,0),17)</f>
        <v>0</v>
      </c>
      <c r="C21" s="45">
        <f>INDEX(Accompagnements!$A$2:$Y$397,MATCH(A17,Accompagnements!$A$2:$A$397,0),18)</f>
        <v>0</v>
      </c>
      <c r="D21" s="45">
        <f t="shared" si="0"/>
        <v>0</v>
      </c>
      <c r="E21" s="46">
        <f>INDEX(Accompagnements!$A$2:$Y$397,MATCH(A17,Accompagnements!$A$2:$A$397,0),19)</f>
        <v>0</v>
      </c>
      <c r="F21" s="44"/>
      <c r="G21" s="45">
        <f>INDEX(Accompagnements!$A$2:$Y$397,MATCH(F17,Accompagnements!$A$2:$A$397,0),17)</f>
        <v>0</v>
      </c>
      <c r="H21" s="45">
        <f>INDEX(Accompagnements!$A$2:$Y$397,MATCH(F17,Accompagnements!$A$2:$A$397,0),18)</f>
        <v>0</v>
      </c>
      <c r="I21" s="45">
        <f t="shared" si="1"/>
        <v>0</v>
      </c>
      <c r="J21" s="46">
        <f>INDEX(Accompagnements!$A$2:$Y$397,MATCH(F17,Accompagnements!$A$2:$A$397,0),19)</f>
        <v>0</v>
      </c>
      <c r="K21" s="44"/>
      <c r="L21" s="45">
        <f>INDEX(Accompagnements!$A$2:$Y$397,MATCH(K17,Accompagnements!$A$2:$A$397,0),17)</f>
        <v>0</v>
      </c>
      <c r="M21" s="45">
        <f>INDEX(Accompagnements!$A$2:$Y$397,MATCH(K17,Accompagnements!$A$2:$A$397,0),18)</f>
        <v>0</v>
      </c>
      <c r="N21" s="45">
        <f t="shared" si="2"/>
        <v>0</v>
      </c>
      <c r="O21" s="46">
        <f>INDEX(Accompagnements!$A$2:$Y$397,MATCH(K17,Accompagnements!$A$2:$A$397,0),19)</f>
        <v>0</v>
      </c>
      <c r="P21" s="44"/>
      <c r="Q21" s="45">
        <f>INDEX(Accompagnements!$A$2:$Y$397,MATCH(P17,Accompagnements!$A$2:$A$397,0),17)</f>
        <v>0</v>
      </c>
      <c r="R21" s="45">
        <f>INDEX(Accompagnements!$A$2:$Y$397,MATCH(P17,Accompagnements!$A$2:$A$397,0),18)</f>
        <v>0</v>
      </c>
      <c r="S21" s="45">
        <f t="shared" si="3"/>
        <v>0</v>
      </c>
      <c r="T21" s="46">
        <f>INDEX(Accompagnements!$A$2:$Y$397,MATCH(P17,Accompagnements!$A$2:$A$397,0),19)</f>
        <v>0</v>
      </c>
      <c r="U21" s="44"/>
      <c r="V21" s="45" t="str">
        <f>INDEX(Accompagnements!$A$2:$Y$397,MATCH(U17,Accompagnements!$A$2:$A$397,0),17)</f>
        <v>p de terre</v>
      </c>
      <c r="W21" s="45">
        <f>INDEX(Accompagnements!$A$2:$Y$397,MATCH(U17,Accompagnements!$A$2:$A$397,0),18)</f>
        <v>30</v>
      </c>
      <c r="X21" s="45">
        <f t="shared" si="4"/>
        <v>2100</v>
      </c>
      <c r="Y21" s="46" t="str">
        <f>INDEX(Accompagnements!$A$2:$Y$397,MATCH(U17,Accompagnements!$A$2:$A$397,0),19)</f>
        <v>g</v>
      </c>
    </row>
    <row r="22" spans="1:25" x14ac:dyDescent="0.25">
      <c r="A22" s="44"/>
      <c r="B22" s="45">
        <f>INDEX(Accompagnements!$A$2:$Y$397,MATCH(A17,Accompagnements!$A$2:$A$397,0),20)</f>
        <v>0</v>
      </c>
      <c r="C22" s="45">
        <f>INDEX(Accompagnements!$A$2:$Y$397,MATCH(A17,Accompagnements!$A$2:$A$397,0),21)</f>
        <v>0</v>
      </c>
      <c r="D22" s="45">
        <f t="shared" si="0"/>
        <v>0</v>
      </c>
      <c r="E22" s="46">
        <f>INDEX(Accompagnements!$A$2:$Y$397,MATCH(A17,Accompagnements!$A$2:$A$397,0),22)</f>
        <v>0</v>
      </c>
      <c r="F22" s="44"/>
      <c r="G22" s="45">
        <f>INDEX(Accompagnements!$A$2:$Y$397,MATCH(F17,Accompagnements!$A$2:$A$397,0),20)</f>
        <v>0</v>
      </c>
      <c r="H22" s="45">
        <f>INDEX(Accompagnements!$A$2:$Y$397,MATCH(F17,Accompagnements!$A$2:$A$397,0),21)</f>
        <v>0</v>
      </c>
      <c r="I22" s="45">
        <f t="shared" si="1"/>
        <v>0</v>
      </c>
      <c r="J22" s="46">
        <f>INDEX(Accompagnements!$A$2:$Y$397,MATCH(F17,Accompagnements!$A$2:$A$397,0),22)</f>
        <v>0</v>
      </c>
      <c r="K22" s="44"/>
      <c r="L22" s="45">
        <f>INDEX(Accompagnements!$A$2:$Y$397,MATCH(K17,Accompagnements!$A$2:$A$397,0),20)</f>
        <v>0</v>
      </c>
      <c r="M22" s="45">
        <f>INDEX(Accompagnements!$A$2:$Y$397,MATCH(K17,Accompagnements!$A$2:$A$397,0),21)</f>
        <v>0</v>
      </c>
      <c r="N22" s="45">
        <f t="shared" si="2"/>
        <v>0</v>
      </c>
      <c r="O22" s="46">
        <f>INDEX(Accompagnements!$A$2:$Y$397,MATCH(K17,Accompagnements!$A$2:$A$397,0),22)</f>
        <v>0</v>
      </c>
      <c r="P22" s="44"/>
      <c r="Q22" s="45">
        <f>INDEX(Accompagnements!$A$2:$Y$397,MATCH(P17,Accompagnements!$A$2:$A$397,0),20)</f>
        <v>0</v>
      </c>
      <c r="R22" s="45">
        <f>INDEX(Accompagnements!$A$2:$Y$397,MATCH(P17,Accompagnements!$A$2:$A$397,0),21)</f>
        <v>0</v>
      </c>
      <c r="S22" s="45">
        <f t="shared" si="3"/>
        <v>0</v>
      </c>
      <c r="T22" s="46">
        <f>INDEX(Accompagnements!$A$2:$Y$397,MATCH(P17,Accompagnements!$A$2:$A$397,0),22)</f>
        <v>0</v>
      </c>
      <c r="U22" s="44"/>
      <c r="V22" s="45">
        <f>INDEX(Accompagnements!$A$2:$Y$397,MATCH(U17,Accompagnements!$A$2:$A$397,0),20)</f>
        <v>0</v>
      </c>
      <c r="W22" s="45">
        <f>INDEX(Accompagnements!$A$2:$Y$397,MATCH(U17,Accompagnements!$A$2:$A$397,0),21)</f>
        <v>0</v>
      </c>
      <c r="X22" s="45">
        <f t="shared" si="4"/>
        <v>0</v>
      </c>
      <c r="Y22" s="46">
        <f>INDEX(Accompagnements!$A$2:$Y$397,MATCH(U17,Accompagnements!$A$2:$A$397,0),22)</f>
        <v>0</v>
      </c>
    </row>
    <row r="23" spans="1:25" x14ac:dyDescent="0.25">
      <c r="A23" s="44"/>
      <c r="B23" s="45">
        <f>INDEX(Accompagnements!$A$2:$Y$397,MATCH(A17,Accompagnements!$A$2:$A$397,0),23)</f>
        <v>0</v>
      </c>
      <c r="C23" s="45">
        <f>INDEX(Accompagnements!$A$2:$Y$397,MATCH(A17,Accompagnements!$A$2:$A$397,0),24)</f>
        <v>0</v>
      </c>
      <c r="D23" s="45">
        <f t="shared" si="0"/>
        <v>0</v>
      </c>
      <c r="E23" s="46">
        <f>INDEX(Accompagnements!$A$2:$Y$397,MATCH(A17,Accompagnements!$A$2:$A$397,0),25)</f>
        <v>0</v>
      </c>
      <c r="F23" s="44"/>
      <c r="G23" s="45">
        <f>INDEX(Accompagnements!$A$2:$Y$397,MATCH(F17,Accompagnements!$A$2:$A$397,0),23)</f>
        <v>0</v>
      </c>
      <c r="H23" s="45">
        <f>INDEX(Accompagnements!$A$2:$Y$397,MATCH(F17,Accompagnements!$A$2:$A$397,0),24)</f>
        <v>0</v>
      </c>
      <c r="I23" s="45">
        <f t="shared" si="1"/>
        <v>0</v>
      </c>
      <c r="J23" s="46">
        <f>INDEX(Accompagnements!$A$2:$Y$397,MATCH(F17,Accompagnements!$A$2:$A$397,0),25)</f>
        <v>0</v>
      </c>
      <c r="K23" s="44"/>
      <c r="L23" s="45">
        <f>INDEX(Accompagnements!$A$2:$Y$397,MATCH(K17,Accompagnements!$A$2:$A$397,0),23)</f>
        <v>0</v>
      </c>
      <c r="M23" s="45">
        <f>INDEX(Accompagnements!$A$2:$Y$397,MATCH(K17,Accompagnements!$A$2:$A$397,0),24)</f>
        <v>0</v>
      </c>
      <c r="N23" s="45">
        <f t="shared" si="2"/>
        <v>0</v>
      </c>
      <c r="O23" s="46">
        <f>INDEX(Accompagnements!$A$2:$Y$397,MATCH(K17,Accompagnements!$A$2:$A$397,0),25)</f>
        <v>0</v>
      </c>
      <c r="P23" s="44"/>
      <c r="Q23" s="45">
        <f>INDEX(Accompagnements!$A$2:$Y$397,MATCH(P17,Accompagnements!$A$2:$A$397,0),23)</f>
        <v>0</v>
      </c>
      <c r="R23" s="45">
        <f>INDEX(Accompagnements!$A$2:$Y$397,MATCH(P17,Accompagnements!$A$2:$A$397,0),24)</f>
        <v>0</v>
      </c>
      <c r="S23" s="45">
        <f t="shared" si="3"/>
        <v>0</v>
      </c>
      <c r="T23" s="46">
        <f>INDEX(Accompagnements!$A$2:$Y$397,MATCH(P17,Accompagnements!$A$2:$A$397,0),25)</f>
        <v>0</v>
      </c>
      <c r="U23" s="44"/>
      <c r="V23" s="45">
        <f>INDEX(Accompagnements!$A$2:$Y$397,MATCH(U17,Accompagnements!$A$2:$A$397,0),23)</f>
        <v>0</v>
      </c>
      <c r="W23" s="45">
        <f>INDEX(Accompagnements!$A$2:$Y$397,MATCH(U17,Accompagnements!$A$2:$A$397,0),24)</f>
        <v>0</v>
      </c>
      <c r="X23" s="45">
        <f t="shared" si="4"/>
        <v>0</v>
      </c>
      <c r="Y23" s="46">
        <f>INDEX(Accompagnements!$A$2:$Y$397,MATCH(U17,Accompagnements!$A$2:$A$397,0),25)</f>
        <v>0</v>
      </c>
    </row>
    <row r="24" spans="1:25" x14ac:dyDescent="0.25">
      <c r="A24" s="44" t="str">
        <f>Semaine!C15</f>
        <v>Yaourt nature sucré</v>
      </c>
      <c r="B24" s="45" t="str">
        <f>INDEX(Fromage!$A$2:$Y$396,MATCH(A24,Fromage!$A$2:$A$396,0),5)</f>
        <v>yaourt nat sucre</v>
      </c>
      <c r="C24" s="45">
        <f>INDEX(Fromage!$A$2:$Y$396,MATCH(A24,Fromage!$A$2:$A$396,0),6)</f>
        <v>1</v>
      </c>
      <c r="D24" s="45">
        <f t="shared" si="0"/>
        <v>70</v>
      </c>
      <c r="E24" s="46" t="str">
        <f>INDEX(Fromage!$A$2:$Y$396,MATCH(A24,Fromage!$A$2:$A$396,0),7)</f>
        <v>unité</v>
      </c>
      <c r="F24" s="44" t="str">
        <f>Semaine!D15</f>
        <v xml:space="preserve">Fromage </v>
      </c>
      <c r="G24" s="45" t="str">
        <f>INDEX(Fromage!$A$2:$Y$396,MATCH(F24,Fromage!$A$2:$A$396,0),5)</f>
        <v>Fromage</v>
      </c>
      <c r="H24" s="45">
        <f>INDEX(Fromage!$A$2:$Y$396,MATCH(F24,Fromage!$A$2:$A$396,0),6)</f>
        <v>1</v>
      </c>
      <c r="I24" s="45">
        <f t="shared" si="1"/>
        <v>70</v>
      </c>
      <c r="J24" s="46" t="str">
        <f>INDEX(Fromage!$A$2:$Y$396,MATCH(F24,Fromage!$A$2:$A$396,0),7)</f>
        <v>portion</v>
      </c>
      <c r="K24" s="44" t="str">
        <f>Semaine!E15</f>
        <v>Fromage blanc</v>
      </c>
      <c r="L24" s="45" t="str">
        <f>INDEX(Fromage!$A$2:$Y$396,MATCH(K24,Fromage!$A$2:$A$396,0),5)</f>
        <v>fromage blanc</v>
      </c>
      <c r="M24" s="45">
        <f>INDEX(Fromage!$A$2:$Y$396,MATCH(K24,Fromage!$A$2:$A$396,0),6)</f>
        <v>110</v>
      </c>
      <c r="N24" s="45">
        <f t="shared" si="2"/>
        <v>6600</v>
      </c>
      <c r="O24" s="46" t="str">
        <f>INDEX(Fromage!$A$2:$Y$396,MATCH(K24,Fromage!$A$2:$A$396,0),7)</f>
        <v>g</v>
      </c>
      <c r="P24" s="44" t="str">
        <f>Semaine!F15</f>
        <v>--</v>
      </c>
      <c r="Q24" s="45">
        <f>INDEX(Fromage!$A$2:$Y$396,MATCH(P24,Fromage!$A$2:$A$396,0),5)</f>
        <v>0</v>
      </c>
      <c r="R24" s="45">
        <f>INDEX(Fromage!$A$2:$Y$396,MATCH(P24,Fromage!$A$2:$A$396,0),6)</f>
        <v>0</v>
      </c>
      <c r="S24" s="45">
        <f t="shared" si="3"/>
        <v>0</v>
      </c>
      <c r="T24" s="46">
        <f>INDEX(Fromage!$A$2:$Y$396,MATCH(P24,Fromage!$A$2:$A$396,0),7)</f>
        <v>0</v>
      </c>
      <c r="U24" s="44" t="str">
        <f>Semaine!G15</f>
        <v xml:space="preserve">Fromage </v>
      </c>
      <c r="V24" s="45" t="str">
        <f>INDEX(Fromage!$A$2:$Y$396,MATCH(U24,Fromage!$A$2:$A$396,0),5)</f>
        <v>Fromage</v>
      </c>
      <c r="W24" s="45">
        <f>INDEX(Fromage!$A$2:$Y$396,MATCH(U24,Fromage!$A$2:$A$396,0),6)</f>
        <v>1</v>
      </c>
      <c r="X24" s="45">
        <f t="shared" si="4"/>
        <v>70</v>
      </c>
      <c r="Y24" s="46" t="str">
        <f>INDEX(Fromage!$A$2:$Y$396,MATCH(U24,Fromage!$A$2:$A$396,0),7)</f>
        <v>portion</v>
      </c>
    </row>
    <row r="25" spans="1:25" x14ac:dyDescent="0.25">
      <c r="A25" s="44"/>
      <c r="B25" s="45">
        <f>INDEX(Fromage!$A$2:$Y$396,MATCH(A24,Fromage!$A$2:$A$396,0),8)</f>
        <v>0</v>
      </c>
      <c r="C25" s="45">
        <f>INDEX(Fromage!$A$2:$Y$396,MATCH(A24,Fromage!$A$2:$A$396,0),9)</f>
        <v>0</v>
      </c>
      <c r="D25" s="45">
        <f t="shared" si="0"/>
        <v>0</v>
      </c>
      <c r="E25" s="46">
        <f>INDEX(Fromage!$A$2:$Y$396,MATCH(A24,Fromage!$A$2:$A$396,0),10)</f>
        <v>0</v>
      </c>
      <c r="F25" s="44"/>
      <c r="G25" s="45">
        <f>INDEX(Fromage!$A$2:$Y$396,MATCH(F24,Fromage!$A$2:$A$396,0),8)</f>
        <v>0</v>
      </c>
      <c r="H25" s="45">
        <f>INDEX(Fromage!$A$2:$Y$396,MATCH(F24,Fromage!$A$2:$A$396,0),9)</f>
        <v>0</v>
      </c>
      <c r="I25" s="45">
        <f t="shared" si="1"/>
        <v>0</v>
      </c>
      <c r="J25" s="46">
        <f>INDEX(Fromage!$A$2:$Y$396,MATCH(F24,Fromage!$A$2:$A$396,0),10)</f>
        <v>0</v>
      </c>
      <c r="K25" s="44"/>
      <c r="L25" s="45" t="str">
        <f>INDEX(Fromage!$A$2:$Y$396,MATCH(K24,Fromage!$A$2:$A$396,0),8)</f>
        <v xml:space="preserve">sucre en poudre </v>
      </c>
      <c r="M25" s="45" t="str">
        <f>INDEX(Fromage!$A$2:$Y$396,MATCH(K24,Fromage!$A$2:$A$396,0),9)</f>
        <v>pm</v>
      </c>
      <c r="N25" s="45" t="e">
        <f t="shared" si="2"/>
        <v>#VALUE!</v>
      </c>
      <c r="O25" s="46">
        <f>INDEX(Fromage!$A$2:$Y$396,MATCH(K24,Fromage!$A$2:$A$396,0),10)</f>
        <v>0</v>
      </c>
      <c r="P25" s="44"/>
      <c r="Q25" s="45">
        <f>INDEX(Fromage!$A$2:$Y$396,MATCH(P24,Fromage!$A$2:$A$396,0),8)</f>
        <v>0</v>
      </c>
      <c r="R25" s="45">
        <f>INDEX(Fromage!$A$2:$Y$396,MATCH(P24,Fromage!$A$2:$A$396,0),9)</f>
        <v>0</v>
      </c>
      <c r="S25" s="45">
        <f t="shared" si="3"/>
        <v>0</v>
      </c>
      <c r="T25" s="46">
        <f>INDEX(Fromage!$A$2:$Y$396,MATCH(P24,Fromage!$A$2:$A$396,0),10)</f>
        <v>0</v>
      </c>
      <c r="U25" s="44"/>
      <c r="V25" s="45">
        <f>INDEX(Fromage!$A$2:$Y$396,MATCH(U24,Fromage!$A$2:$A$396,0),8)</f>
        <v>0</v>
      </c>
      <c r="W25" s="45">
        <f>INDEX(Fromage!$A$2:$Y$396,MATCH(U24,Fromage!$A$2:$A$396,0),9)</f>
        <v>0</v>
      </c>
      <c r="X25" s="45">
        <f t="shared" si="4"/>
        <v>0</v>
      </c>
      <c r="Y25" s="46">
        <f>INDEX(Fromage!$A$2:$Y$396,MATCH(U24,Fromage!$A$2:$A$396,0),10)</f>
        <v>0</v>
      </c>
    </row>
    <row r="26" spans="1:25" x14ac:dyDescent="0.25">
      <c r="A26" s="44"/>
      <c r="B26" s="45">
        <f>INDEX(Fromage!$A$2:$Y$396,MATCH(A24,Fromage!$A$2:$A$396,0),11)</f>
        <v>0</v>
      </c>
      <c r="C26" s="45">
        <f>INDEX(Fromage!$A$2:$Y$396,MATCH(A24,Fromage!$A$2:$A$396,0),12)</f>
        <v>0</v>
      </c>
      <c r="D26" s="45">
        <f t="shared" si="0"/>
        <v>0</v>
      </c>
      <c r="E26" s="46">
        <f>INDEX(Fromage!$A$2:$Y$396,MATCH(A24,Fromage!$A$2:$A$396,0),13)</f>
        <v>0</v>
      </c>
      <c r="F26" s="44"/>
      <c r="G26" s="45">
        <f>INDEX(Fromage!$A$2:$Y$396,MATCH(F24,Fromage!$A$2:$A$396,0),11)</f>
        <v>0</v>
      </c>
      <c r="H26" s="45">
        <f>INDEX(Fromage!$A$2:$Y$396,MATCH(F24,Fromage!$A$2:$A$396,0),12)</f>
        <v>0</v>
      </c>
      <c r="I26" s="45">
        <f t="shared" si="1"/>
        <v>0</v>
      </c>
      <c r="J26" s="46">
        <f>INDEX(Fromage!$A$2:$Y$396,MATCH(F24,Fromage!$A$2:$A$396,0),13)</f>
        <v>0</v>
      </c>
      <c r="K26" s="44"/>
      <c r="L26" s="45">
        <f>INDEX(Fromage!$A$2:$Y$396,MATCH(K24,Fromage!$A$2:$A$396,0),11)</f>
        <v>0</v>
      </c>
      <c r="M26" s="45">
        <f>INDEX(Fromage!$A$2:$Y$396,MATCH(K24,Fromage!$A$2:$A$396,0),12)</f>
        <v>0</v>
      </c>
      <c r="N26" s="45">
        <f t="shared" si="2"/>
        <v>0</v>
      </c>
      <c r="O26" s="46">
        <f>INDEX(Fromage!$A$2:$Y$396,MATCH(K24,Fromage!$A$2:$A$396,0),13)</f>
        <v>0</v>
      </c>
      <c r="P26" s="44"/>
      <c r="Q26" s="45">
        <f>INDEX(Fromage!$A$2:$Y$396,MATCH(P24,Fromage!$A$2:$A$396,0),11)</f>
        <v>0</v>
      </c>
      <c r="R26" s="45">
        <f>INDEX(Fromage!$A$2:$Y$396,MATCH(P24,Fromage!$A$2:$A$396,0),12)</f>
        <v>0</v>
      </c>
      <c r="S26" s="45">
        <f t="shared" si="3"/>
        <v>0</v>
      </c>
      <c r="T26" s="46">
        <f>INDEX(Fromage!$A$2:$Y$396,MATCH(P24,Fromage!$A$2:$A$396,0),13)</f>
        <v>0</v>
      </c>
      <c r="U26" s="44"/>
      <c r="V26" s="45">
        <f>INDEX(Fromage!$A$2:$Y$396,MATCH(U24,Fromage!$A$2:$A$396,0),11)</f>
        <v>0</v>
      </c>
      <c r="W26" s="45">
        <f>INDEX(Fromage!$A$2:$Y$396,MATCH(U24,Fromage!$A$2:$A$396,0),12)</f>
        <v>0</v>
      </c>
      <c r="X26" s="45">
        <f t="shared" si="4"/>
        <v>0</v>
      </c>
      <c r="Y26" s="46">
        <f>INDEX(Fromage!$A$2:$Y$396,MATCH(U24,Fromage!$A$2:$A$396,0),13)</f>
        <v>0</v>
      </c>
    </row>
    <row r="27" spans="1:25" x14ac:dyDescent="0.25">
      <c r="A27" s="44"/>
      <c r="B27" s="45">
        <f>INDEX(Fromage!$A$2:$Y$396,MATCH(A24,Fromage!$A$2:$A$396,0),14)</f>
        <v>0</v>
      </c>
      <c r="C27" s="45">
        <f>INDEX(Fromage!$A$2:$Y$396,MATCH(A24,Fromage!$A$2:$A$396,0),15)</f>
        <v>0</v>
      </c>
      <c r="D27" s="45">
        <f t="shared" si="0"/>
        <v>0</v>
      </c>
      <c r="E27" s="46">
        <f>INDEX(Fromage!$A$2:$Y$396,MATCH(A24,Fromage!$A$2:$A$396,0),16)</f>
        <v>0</v>
      </c>
      <c r="F27" s="44"/>
      <c r="G27" s="45">
        <f>INDEX(Fromage!$A$2:$Y$396,MATCH(F24,Fromage!$A$2:$A$396,0),14)</f>
        <v>0</v>
      </c>
      <c r="H27" s="45">
        <f>INDEX(Fromage!$A$2:$Y$396,MATCH(F24,Fromage!$A$2:$A$396,0),15)</f>
        <v>0</v>
      </c>
      <c r="I27" s="45">
        <f t="shared" si="1"/>
        <v>0</v>
      </c>
      <c r="J27" s="46">
        <f>INDEX(Fromage!$A$2:$Y$396,MATCH(F24,Fromage!$A$2:$A$396,0),16)</f>
        <v>0</v>
      </c>
      <c r="K27" s="44"/>
      <c r="L27" s="45">
        <f>INDEX(Fromage!$A$2:$Y$396,MATCH(K24,Fromage!$A$2:$A$396,0),14)</f>
        <v>0</v>
      </c>
      <c r="M27" s="45">
        <f>INDEX(Fromage!$A$2:$Y$396,MATCH(K24,Fromage!$A$2:$A$396,0),15)</f>
        <v>0</v>
      </c>
      <c r="N27" s="45">
        <f t="shared" si="2"/>
        <v>0</v>
      </c>
      <c r="O27" s="46">
        <f>INDEX(Fromage!$A$2:$Y$396,MATCH(K24,Fromage!$A$2:$A$396,0),16)</f>
        <v>0</v>
      </c>
      <c r="P27" s="44"/>
      <c r="Q27" s="45">
        <f>INDEX(Fromage!$A$2:$Y$396,MATCH(P24,Fromage!$A$2:$A$396,0),14)</f>
        <v>0</v>
      </c>
      <c r="R27" s="45">
        <f>INDEX(Fromage!$A$2:$Y$396,MATCH(P24,Fromage!$A$2:$A$396,0),15)</f>
        <v>0</v>
      </c>
      <c r="S27" s="45">
        <f t="shared" si="3"/>
        <v>0</v>
      </c>
      <c r="T27" s="46">
        <f>INDEX(Fromage!$A$2:$Y$396,MATCH(P24,Fromage!$A$2:$A$396,0),16)</f>
        <v>0</v>
      </c>
      <c r="U27" s="44"/>
      <c r="V27" s="45">
        <f>INDEX(Fromage!$A$2:$Y$396,MATCH(U24,Fromage!$A$2:$A$396,0),14)</f>
        <v>0</v>
      </c>
      <c r="W27" s="45">
        <f>INDEX(Fromage!$A$2:$Y$396,MATCH(U24,Fromage!$A$2:$A$396,0),15)</f>
        <v>0</v>
      </c>
      <c r="X27" s="45">
        <f t="shared" si="4"/>
        <v>0</v>
      </c>
      <c r="Y27" s="46">
        <f>INDEX(Fromage!$A$2:$Y$396,MATCH(U24,Fromage!$A$2:$A$396,0),16)</f>
        <v>0</v>
      </c>
    </row>
    <row r="28" spans="1:25" x14ac:dyDescent="0.25">
      <c r="A28" s="44"/>
      <c r="B28" s="45">
        <f>INDEX(Fromage!$A$2:$Y$396,MATCH(A24,Fromage!$A$2:$A$396,0),17)</f>
        <v>0</v>
      </c>
      <c r="C28" s="45">
        <f>INDEX(Fromage!$A$2:$Y$396,MATCH(A24,Fromage!$A$2:$A$396,0),18)</f>
        <v>0</v>
      </c>
      <c r="D28" s="45">
        <f t="shared" si="0"/>
        <v>0</v>
      </c>
      <c r="E28" s="46">
        <f>INDEX(Fromage!$A$2:$Y$396,MATCH(A24,Fromage!$A$2:$A$396,0),19)</f>
        <v>0</v>
      </c>
      <c r="F28" s="44"/>
      <c r="G28" s="45">
        <f>INDEX(Fromage!$A$2:$Y$396,MATCH(F24,Fromage!$A$2:$A$396,0),17)</f>
        <v>0</v>
      </c>
      <c r="H28" s="45">
        <f>INDEX(Fromage!$A$2:$Y$396,MATCH(F24,Fromage!$A$2:$A$396,0),18)</f>
        <v>0</v>
      </c>
      <c r="I28" s="45">
        <f t="shared" si="1"/>
        <v>0</v>
      </c>
      <c r="J28" s="46">
        <f>INDEX(Fromage!$A$2:$Y$396,MATCH(F24,Fromage!$A$2:$A$396,0),19)</f>
        <v>0</v>
      </c>
      <c r="K28" s="44"/>
      <c r="L28" s="45">
        <f>INDEX(Fromage!$A$2:$Y$396,MATCH(K24,Fromage!$A$2:$A$396,0),17)</f>
        <v>0</v>
      </c>
      <c r="M28" s="45">
        <f>INDEX(Fromage!$A$2:$Y$396,MATCH(K24,Fromage!$A$2:$A$396,0),18)</f>
        <v>0</v>
      </c>
      <c r="N28" s="45">
        <f t="shared" si="2"/>
        <v>0</v>
      </c>
      <c r="O28" s="46">
        <f>INDEX(Fromage!$A$2:$Y$396,MATCH(K24,Fromage!$A$2:$A$396,0),19)</f>
        <v>0</v>
      </c>
      <c r="P28" s="44"/>
      <c r="Q28" s="45">
        <f>INDEX(Fromage!$A$2:$Y$396,MATCH(P24,Fromage!$A$2:$A$396,0),17)</f>
        <v>0</v>
      </c>
      <c r="R28" s="45">
        <f>INDEX(Fromage!$A$2:$Y$396,MATCH(P24,Fromage!$A$2:$A$396,0),18)</f>
        <v>0</v>
      </c>
      <c r="S28" s="45">
        <f t="shared" si="3"/>
        <v>0</v>
      </c>
      <c r="T28" s="46">
        <f>INDEX(Fromage!$A$2:$Y$396,MATCH(P24,Fromage!$A$2:$A$396,0),19)</f>
        <v>0</v>
      </c>
      <c r="U28" s="44"/>
      <c r="V28" s="45">
        <f>INDEX(Fromage!$A$2:$Y$396,MATCH(U24,Fromage!$A$2:$A$396,0),17)</f>
        <v>0</v>
      </c>
      <c r="W28" s="45">
        <f>INDEX(Fromage!$A$2:$Y$396,MATCH(U24,Fromage!$A$2:$A$396,0),18)</f>
        <v>0</v>
      </c>
      <c r="X28" s="45">
        <f t="shared" si="4"/>
        <v>0</v>
      </c>
      <c r="Y28" s="46">
        <f>INDEX(Fromage!$A$2:$Y$396,MATCH(U24,Fromage!$A$2:$A$396,0),19)</f>
        <v>0</v>
      </c>
    </row>
    <row r="29" spans="1:25" x14ac:dyDescent="0.25">
      <c r="A29" s="44"/>
      <c r="B29" s="45">
        <f>INDEX(Fromage!$A$2:$Y$396,MATCH(A24,Fromage!$A$2:$A$396,0),20)</f>
        <v>0</v>
      </c>
      <c r="C29" s="45">
        <f>INDEX(Fromage!$A$2:$Y$396,MATCH(A24,Fromage!$A$2:$A$396,0),21)</f>
        <v>0</v>
      </c>
      <c r="D29" s="45">
        <f t="shared" si="0"/>
        <v>0</v>
      </c>
      <c r="E29" s="46">
        <f>INDEX(Fromage!$A$2:$Y$396,MATCH(A24,Fromage!$A$2:$A$396,0),22)</f>
        <v>0</v>
      </c>
      <c r="F29" s="44"/>
      <c r="G29" s="45">
        <f>INDEX(Fromage!$A$2:$Y$396,MATCH(F24,Fromage!$A$2:$A$396,0),20)</f>
        <v>0</v>
      </c>
      <c r="H29" s="45">
        <f>INDEX(Fromage!$A$2:$Y$396,MATCH(F24,Fromage!$A$2:$A$396,0),21)</f>
        <v>0</v>
      </c>
      <c r="I29" s="45">
        <f t="shared" si="1"/>
        <v>0</v>
      </c>
      <c r="J29" s="46">
        <f>INDEX(Fromage!$A$2:$Y$396,MATCH(F24,Fromage!$A$2:$A$396,0),22)</f>
        <v>0</v>
      </c>
      <c r="K29" s="44"/>
      <c r="L29" s="45">
        <f>INDEX(Fromage!$A$2:$Y$396,MATCH(K24,Fromage!$A$2:$A$396,0),20)</f>
        <v>0</v>
      </c>
      <c r="M29" s="45">
        <f>INDEX(Fromage!$A$2:$Y$396,MATCH(K24,Fromage!$A$2:$A$396,0),21)</f>
        <v>0</v>
      </c>
      <c r="N29" s="45">
        <f t="shared" si="2"/>
        <v>0</v>
      </c>
      <c r="O29" s="46">
        <f>INDEX(Fromage!$A$2:$Y$396,MATCH(K24,Fromage!$A$2:$A$396,0),22)</f>
        <v>0</v>
      </c>
      <c r="P29" s="44"/>
      <c r="Q29" s="45">
        <f>INDEX(Fromage!$A$2:$Y$396,MATCH(P24,Fromage!$A$2:$A$396,0),20)</f>
        <v>0</v>
      </c>
      <c r="R29" s="45">
        <f>INDEX(Fromage!$A$2:$Y$396,MATCH(P24,Fromage!$A$2:$A$396,0),21)</f>
        <v>0</v>
      </c>
      <c r="S29" s="45">
        <f t="shared" si="3"/>
        <v>0</v>
      </c>
      <c r="T29" s="46">
        <f>INDEX(Fromage!$A$2:$Y$396,MATCH(P24,Fromage!$A$2:$A$396,0),22)</f>
        <v>0</v>
      </c>
      <c r="U29" s="44"/>
      <c r="V29" s="45">
        <f>INDEX(Fromage!$A$2:$Y$396,MATCH(U24,Fromage!$A$2:$A$396,0),20)</f>
        <v>0</v>
      </c>
      <c r="W29" s="45">
        <f>INDEX(Fromage!$A$2:$Y$396,MATCH(U24,Fromage!$A$2:$A$396,0),21)</f>
        <v>0</v>
      </c>
      <c r="X29" s="45">
        <f t="shared" si="4"/>
        <v>0</v>
      </c>
      <c r="Y29" s="46">
        <f>INDEX(Fromage!$A$2:$Y$396,MATCH(U24,Fromage!$A$2:$A$396,0),22)</f>
        <v>0</v>
      </c>
    </row>
    <row r="30" spans="1:25" x14ac:dyDescent="0.25">
      <c r="A30" s="44"/>
      <c r="B30" s="45">
        <f>INDEX(Fromage!$A$2:$Y$396,MATCH(A24,Fromage!$A$2:$A$396,0),23)</f>
        <v>0</v>
      </c>
      <c r="C30" s="45">
        <f>INDEX(Fromage!$A$2:$Y$396,MATCH(A24,Fromage!$A$2:$A$396,0),24)</f>
        <v>0</v>
      </c>
      <c r="D30" s="45">
        <f t="shared" si="0"/>
        <v>0</v>
      </c>
      <c r="E30" s="46">
        <f>INDEX(Fromage!$A$2:$Y$396,MATCH(A24,Fromage!$A$2:$A$396,0),25)</f>
        <v>0</v>
      </c>
      <c r="F30" s="44"/>
      <c r="G30" s="45">
        <f>INDEX(Fromage!$A$2:$Y$396,MATCH(F24,Fromage!$A$2:$A$396,0),23)</f>
        <v>0</v>
      </c>
      <c r="H30" s="45">
        <f>INDEX(Fromage!$A$2:$Y$396,MATCH(F24,Fromage!$A$2:$A$396,0),24)</f>
        <v>0</v>
      </c>
      <c r="I30" s="45">
        <f t="shared" si="1"/>
        <v>0</v>
      </c>
      <c r="J30" s="46">
        <f>INDEX(Fromage!$A$2:$Y$396,MATCH(F24,Fromage!$A$2:$A$396,0),25)</f>
        <v>0</v>
      </c>
      <c r="K30" s="44"/>
      <c r="L30" s="45">
        <f>INDEX(Fromage!$A$2:$Y$396,MATCH(K24,Fromage!$A$2:$A$396,0),23)</f>
        <v>0</v>
      </c>
      <c r="M30" s="45">
        <f>INDEX(Fromage!$A$2:$Y$396,MATCH(K24,Fromage!$A$2:$A$396,0),24)</f>
        <v>0</v>
      </c>
      <c r="N30" s="45">
        <f t="shared" si="2"/>
        <v>0</v>
      </c>
      <c r="O30" s="46">
        <f>INDEX(Fromage!$A$2:$Y$396,MATCH(K24,Fromage!$A$2:$A$396,0),25)</f>
        <v>0</v>
      </c>
      <c r="P30" s="44"/>
      <c r="Q30" s="45">
        <f>INDEX(Fromage!$A$2:$Y$396,MATCH(P24,Fromage!$A$2:$A$396,0),23)</f>
        <v>0</v>
      </c>
      <c r="R30" s="45">
        <f>INDEX(Fromage!$A$2:$Y$396,MATCH(P24,Fromage!$A$2:$A$396,0),24)</f>
        <v>0</v>
      </c>
      <c r="S30" s="45">
        <f t="shared" si="3"/>
        <v>0</v>
      </c>
      <c r="T30" s="46">
        <f>INDEX(Fromage!$A$2:$Y$396,MATCH(P24,Fromage!$A$2:$A$396,0),25)</f>
        <v>0</v>
      </c>
      <c r="U30" s="44"/>
      <c r="V30" s="45">
        <f>INDEX(Fromage!$A$2:$Y$396,MATCH(U24,Fromage!$A$2:$A$396,0),23)</f>
        <v>0</v>
      </c>
      <c r="W30" s="45">
        <f>INDEX(Fromage!$A$2:$Y$396,MATCH(U24,Fromage!$A$2:$A$396,0),24)</f>
        <v>0</v>
      </c>
      <c r="X30" s="45">
        <f t="shared" si="4"/>
        <v>0</v>
      </c>
      <c r="Y30" s="46">
        <f>INDEX(Fromage!$A$2:$Y$396,MATCH(U24,Fromage!$A$2:$A$396,0),25)</f>
        <v>0</v>
      </c>
    </row>
    <row r="31" spans="1:25" x14ac:dyDescent="0.25">
      <c r="A31" s="44" t="str">
        <f>Semaine!C16</f>
        <v>Clémentines</v>
      </c>
      <c r="B31" s="45" t="str">
        <f>INDEX(Desserts!$A$2:$Y$392,MATCH(A31,Desserts!$A$2:$A$392,0),5)</f>
        <v>clémnetine</v>
      </c>
      <c r="C31" s="45">
        <f>INDEX(Desserts!$A$2:$Y$392,MATCH(A31,Desserts!$A$2:$A$392,0),6)</f>
        <v>1</v>
      </c>
      <c r="D31" s="45">
        <f t="shared" si="0"/>
        <v>70</v>
      </c>
      <c r="E31" s="46" t="str">
        <f>INDEX(Desserts!$A$2:$Y$392,MATCH(A31,Desserts!$A$2:$A$392,0),7)</f>
        <v>unité</v>
      </c>
      <c r="F31" s="44" t="str">
        <f>Semaine!D16</f>
        <v xml:space="preserve">Fruit frais </v>
      </c>
      <c r="G31" s="45" t="str">
        <f>INDEX(Desserts!$A$2:$Y$392,MATCH(F31,Desserts!$A$2:$A$392,0),5)</f>
        <v>Fruit</v>
      </c>
      <c r="H31" s="45">
        <f>INDEX(Desserts!$A$2:$Y$392,MATCH(F31,Desserts!$A$2:$A$392,0),6)</f>
        <v>1</v>
      </c>
      <c r="I31" s="45">
        <f t="shared" si="1"/>
        <v>70</v>
      </c>
      <c r="J31" s="46" t="str">
        <f>INDEX(Desserts!$A$2:$Y$392,MATCH(F31,Desserts!$A$2:$A$392,0),7)</f>
        <v>unité</v>
      </c>
      <c r="K31" s="44" t="str">
        <f>Semaine!E16</f>
        <v>Sablé</v>
      </c>
      <c r="L31" s="45" t="str">
        <f>INDEX(Desserts!$A$2:$Y$392,MATCH(K31,Desserts!$A$2:$A$392,0),5)</f>
        <v>Sablé</v>
      </c>
      <c r="M31" s="45">
        <f>INDEX(Desserts!$A$2:$Y$392,MATCH(K31,Desserts!$A$2:$A$392,0),6)</f>
        <v>1</v>
      </c>
      <c r="N31" s="45">
        <f t="shared" si="2"/>
        <v>60</v>
      </c>
      <c r="O31" s="46" t="str">
        <f>INDEX(Desserts!$A$2:$Y$392,MATCH(K31,Desserts!$A$2:$A$392,0),7)</f>
        <v>unité</v>
      </c>
      <c r="P31" s="44" t="str">
        <f>Semaine!F16</f>
        <v>Eclair au chocolat</v>
      </c>
      <c r="Q31" s="45" t="str">
        <f>INDEX(Desserts!$A$2:$Y$392,MATCH(P31,Desserts!$A$2:$A$392,0),5)</f>
        <v>Eclair</v>
      </c>
      <c r="R31" s="45">
        <f>INDEX(Desserts!$A$2:$Y$392,MATCH(P31,Desserts!$A$2:$A$392,0),6)</f>
        <v>1</v>
      </c>
      <c r="S31" s="45">
        <f t="shared" si="3"/>
        <v>70</v>
      </c>
      <c r="T31" s="46" t="str">
        <f>INDEX(Desserts!$A$2:$Y$392,MATCH(P31,Desserts!$A$2:$A$392,0),7)</f>
        <v>unité</v>
      </c>
      <c r="U31" s="44" t="str">
        <f>Semaine!G16</f>
        <v xml:space="preserve">Fruit frais </v>
      </c>
      <c r="V31" s="45" t="str">
        <f>INDEX(Desserts!$A$2:$Y$392,MATCH(U31,Desserts!$A$2:$A$392,0),5)</f>
        <v>Fruit</v>
      </c>
      <c r="W31" s="45">
        <f>INDEX(Desserts!$A$2:$Y$392,MATCH(U31,Desserts!$A$2:$A$392,0),6)</f>
        <v>1</v>
      </c>
      <c r="X31" s="45">
        <f t="shared" si="4"/>
        <v>70</v>
      </c>
      <c r="Y31" s="46" t="str">
        <f>INDEX(Desserts!$A$2:$Y$392,MATCH(U31,Desserts!$A$2:$A$392,0),7)</f>
        <v>unité</v>
      </c>
    </row>
    <row r="32" spans="1:25" x14ac:dyDescent="0.25">
      <c r="A32" s="44"/>
      <c r="B32" s="45">
        <f>INDEX(Desserts!$A$2:$Y$392,MATCH(A31,Desserts!$A$2:$A$392,0),8)</f>
        <v>0</v>
      </c>
      <c r="C32" s="45">
        <f>INDEX(Desserts!$A$2:$Y$392,MATCH(A31,Desserts!$A$2:$A$392,0),9)</f>
        <v>0</v>
      </c>
      <c r="D32" s="45">
        <f t="shared" si="0"/>
        <v>0</v>
      </c>
      <c r="E32" s="46">
        <f>INDEX(Desserts!$A$2:$Y$392,MATCH(A31,Desserts!$A$2:$A$392,0),10)</f>
        <v>0</v>
      </c>
      <c r="F32" s="44"/>
      <c r="G32" s="45">
        <f>INDEX(Desserts!$A$2:$Y$392,MATCH(F31,Desserts!$A$2:$A$392,0),8)</f>
        <v>0</v>
      </c>
      <c r="H32" s="45">
        <f>INDEX(Desserts!$A$2:$Y$392,MATCH(F31,Desserts!$A$2:$A$392,0),9)</f>
        <v>0</v>
      </c>
      <c r="I32" s="45">
        <f t="shared" si="1"/>
        <v>0</v>
      </c>
      <c r="J32" s="46">
        <f>INDEX(Desserts!$A$2:$Y$392,MATCH(F31,Desserts!$A$2:$A$392,0),10)</f>
        <v>0</v>
      </c>
      <c r="K32" s="44"/>
      <c r="L32" s="45">
        <f>INDEX(Desserts!$A$2:$Y$392,MATCH(K31,Desserts!$A$2:$A$392,0),8)</f>
        <v>0</v>
      </c>
      <c r="M32" s="45">
        <f>INDEX(Desserts!$A$2:$Y$392,MATCH(K31,Desserts!$A$2:$A$392,0),9)</f>
        <v>0</v>
      </c>
      <c r="N32" s="45">
        <f t="shared" si="2"/>
        <v>0</v>
      </c>
      <c r="O32" s="46">
        <f>INDEX(Desserts!$A$2:$Y$392,MATCH(K31,Desserts!$A$2:$A$392,0),10)</f>
        <v>0</v>
      </c>
      <c r="P32" s="44"/>
      <c r="Q32" s="45">
        <f>INDEX(Desserts!$A$2:$Y$392,MATCH(P31,Desserts!$A$2:$A$392,0),8)</f>
        <v>0</v>
      </c>
      <c r="R32" s="45">
        <f>INDEX(Desserts!$A$2:$Y$392,MATCH(P31,Desserts!$A$2:$A$392,0),9)</f>
        <v>0</v>
      </c>
      <c r="S32" s="45">
        <f t="shared" si="3"/>
        <v>0</v>
      </c>
      <c r="T32" s="46">
        <f>INDEX(Desserts!$A$2:$Y$392,MATCH(P31,Desserts!$A$2:$A$392,0),10)</f>
        <v>0</v>
      </c>
      <c r="U32" s="44"/>
      <c r="V32" s="45">
        <f>INDEX(Desserts!$A$2:$Y$392,MATCH(U31,Desserts!$A$2:$A$392,0),8)</f>
        <v>0</v>
      </c>
      <c r="W32" s="45">
        <f>INDEX(Desserts!$A$2:$Y$392,MATCH(U31,Desserts!$A$2:$A$392,0),9)</f>
        <v>0</v>
      </c>
      <c r="X32" s="45">
        <f t="shared" si="4"/>
        <v>0</v>
      </c>
      <c r="Y32" s="46">
        <f>INDEX(Desserts!$A$2:$Y$392,MATCH(U31,Desserts!$A$2:$A$392,0),10)</f>
        <v>0</v>
      </c>
    </row>
    <row r="33" spans="1:25" x14ac:dyDescent="0.25">
      <c r="A33" s="44"/>
      <c r="B33" s="45">
        <f>INDEX(Desserts!$A$2:$Y$392,MATCH(A31,Desserts!$A$2:$A$392,0),11)</f>
        <v>0</v>
      </c>
      <c r="C33" s="45">
        <f>INDEX(Desserts!$A$2:$Y$392,MATCH(A31,Desserts!$A$2:$A$392,0),12)</f>
        <v>0</v>
      </c>
      <c r="D33" s="45">
        <f t="shared" si="0"/>
        <v>0</v>
      </c>
      <c r="E33" s="46">
        <f>INDEX(Desserts!$A$2:$Y$392,MATCH(A31,Desserts!$A$2:$A$392,0),13)</f>
        <v>0</v>
      </c>
      <c r="F33" s="44"/>
      <c r="G33" s="45">
        <f>INDEX(Desserts!$A$2:$Y$392,MATCH(F31,Desserts!$A$2:$A$392,0),11)</f>
        <v>0</v>
      </c>
      <c r="H33" s="45">
        <f>INDEX(Desserts!$A$2:$Y$392,MATCH(F31,Desserts!$A$2:$A$392,0),12)</f>
        <v>0</v>
      </c>
      <c r="I33" s="45">
        <f t="shared" si="1"/>
        <v>0</v>
      </c>
      <c r="J33" s="46">
        <f>INDEX(Desserts!$A$2:$Y$392,MATCH(F31,Desserts!$A$2:$A$392,0),13)</f>
        <v>0</v>
      </c>
      <c r="K33" s="44"/>
      <c r="L33" s="45">
        <f>INDEX(Desserts!$A$2:$Y$392,MATCH(K31,Desserts!$A$2:$A$392,0),11)</f>
        <v>0</v>
      </c>
      <c r="M33" s="45">
        <f>INDEX(Desserts!$A$2:$Y$392,MATCH(K31,Desserts!$A$2:$A$392,0),12)</f>
        <v>0</v>
      </c>
      <c r="N33" s="45">
        <f t="shared" si="2"/>
        <v>0</v>
      </c>
      <c r="O33" s="46">
        <f>INDEX(Desserts!$A$2:$Y$392,MATCH(K31,Desserts!$A$2:$A$392,0),13)</f>
        <v>0</v>
      </c>
      <c r="P33" s="44"/>
      <c r="Q33" s="45">
        <f>INDEX(Desserts!$A$2:$Y$392,MATCH(P31,Desserts!$A$2:$A$392,0),11)</f>
        <v>0</v>
      </c>
      <c r="R33" s="45">
        <f>INDEX(Desserts!$A$2:$Y$392,MATCH(P31,Desserts!$A$2:$A$392,0),12)</f>
        <v>0</v>
      </c>
      <c r="S33" s="45">
        <f t="shared" si="3"/>
        <v>0</v>
      </c>
      <c r="T33" s="46">
        <f>INDEX(Desserts!$A$2:$Y$392,MATCH(P31,Desserts!$A$2:$A$392,0),13)</f>
        <v>0</v>
      </c>
      <c r="U33" s="44"/>
      <c r="V33" s="45">
        <f>INDEX(Desserts!$A$2:$Y$392,MATCH(U31,Desserts!$A$2:$A$392,0),11)</f>
        <v>0</v>
      </c>
      <c r="W33" s="45">
        <f>INDEX(Desserts!$A$2:$Y$392,MATCH(U31,Desserts!$A$2:$A$392,0),12)</f>
        <v>0</v>
      </c>
      <c r="X33" s="45">
        <f t="shared" si="4"/>
        <v>0</v>
      </c>
      <c r="Y33" s="46">
        <f>INDEX(Desserts!$A$2:$Y$392,MATCH(U31,Desserts!$A$2:$A$392,0),13)</f>
        <v>0</v>
      </c>
    </row>
    <row r="34" spans="1:25" x14ac:dyDescent="0.25">
      <c r="A34" s="44"/>
      <c r="B34" s="45">
        <f>INDEX(Desserts!$A$2:$Y$392,MATCH(A31,Desserts!$A$2:$A$392,0),14)</f>
        <v>0</v>
      </c>
      <c r="C34" s="45">
        <f>INDEX(Desserts!$A$2:$Y$392,MATCH(A31,Desserts!$A$2:$A$392,0),15)</f>
        <v>0</v>
      </c>
      <c r="D34" s="45">
        <f t="shared" si="0"/>
        <v>0</v>
      </c>
      <c r="E34" s="46">
        <f>INDEX(Desserts!$A$2:$Y$392,MATCH(A31,Desserts!$A$2:$A$392,0),16)</f>
        <v>0</v>
      </c>
      <c r="F34" s="44"/>
      <c r="G34" s="45">
        <f>INDEX(Desserts!$A$2:$Y$392,MATCH(F31,Desserts!$A$2:$A$392,0),14)</f>
        <v>0</v>
      </c>
      <c r="H34" s="45">
        <f>INDEX(Desserts!$A$2:$Y$392,MATCH(F31,Desserts!$A$2:$A$392,0),15)</f>
        <v>0</v>
      </c>
      <c r="I34" s="45">
        <f t="shared" si="1"/>
        <v>0</v>
      </c>
      <c r="J34" s="46">
        <f>INDEX(Desserts!$A$2:$Y$392,MATCH(F31,Desserts!$A$2:$A$392,0),16)</f>
        <v>0</v>
      </c>
      <c r="K34" s="44"/>
      <c r="L34" s="45">
        <f>INDEX(Desserts!$A$2:$Y$392,MATCH(K31,Desserts!$A$2:$A$392,0),14)</f>
        <v>0</v>
      </c>
      <c r="M34" s="45">
        <f>INDEX(Desserts!$A$2:$Y$392,MATCH(K31,Desserts!$A$2:$A$392,0),15)</f>
        <v>0</v>
      </c>
      <c r="N34" s="45">
        <f t="shared" si="2"/>
        <v>0</v>
      </c>
      <c r="O34" s="46">
        <f>INDEX(Desserts!$A$2:$Y$392,MATCH(K31,Desserts!$A$2:$A$392,0),16)</f>
        <v>0</v>
      </c>
      <c r="P34" s="44"/>
      <c r="Q34" s="45">
        <f>INDEX(Desserts!$A$2:$Y$392,MATCH(P31,Desserts!$A$2:$A$392,0),14)</f>
        <v>0</v>
      </c>
      <c r="R34" s="45">
        <f>INDEX(Desserts!$A$2:$Y$392,MATCH(P31,Desserts!$A$2:$A$392,0),15)</f>
        <v>0</v>
      </c>
      <c r="S34" s="45">
        <f t="shared" si="3"/>
        <v>0</v>
      </c>
      <c r="T34" s="46">
        <f>INDEX(Desserts!$A$2:$Y$392,MATCH(P31,Desserts!$A$2:$A$392,0),16)</f>
        <v>0</v>
      </c>
      <c r="U34" s="44"/>
      <c r="V34" s="45">
        <f>INDEX(Desserts!$A$2:$Y$392,MATCH(U31,Desserts!$A$2:$A$392,0),14)</f>
        <v>0</v>
      </c>
      <c r="W34" s="45">
        <f>INDEX(Desserts!$A$2:$Y$392,MATCH(U31,Desserts!$A$2:$A$392,0),15)</f>
        <v>0</v>
      </c>
      <c r="X34" s="45">
        <f t="shared" si="4"/>
        <v>0</v>
      </c>
      <c r="Y34" s="46">
        <f>INDEX(Desserts!$A$2:$Y$392,MATCH(U31,Desserts!$A$2:$A$392,0),16)</f>
        <v>0</v>
      </c>
    </row>
    <row r="35" spans="1:25" x14ac:dyDescent="0.25">
      <c r="A35" s="44"/>
      <c r="B35" s="45">
        <f>INDEX(Desserts!$A$2:$Y$392,MATCH(A31,Desserts!$A$2:$A$392,0),17)</f>
        <v>0</v>
      </c>
      <c r="C35" s="45">
        <f>INDEX(Desserts!$A$2:$Y$392,MATCH(A31,Desserts!$A$2:$A$392,0),18)</f>
        <v>0</v>
      </c>
      <c r="D35" s="45">
        <f t="shared" si="0"/>
        <v>0</v>
      </c>
      <c r="E35" s="46">
        <f>INDEX(Desserts!$A$2:$Y$392,MATCH(A31,Desserts!$A$2:$A$392,0),19)</f>
        <v>0</v>
      </c>
      <c r="F35" s="44"/>
      <c r="G35" s="45">
        <f>INDEX(Desserts!$A$2:$Y$392,MATCH(F31,Desserts!$A$2:$A$392,0),17)</f>
        <v>0</v>
      </c>
      <c r="H35" s="45">
        <f>INDEX(Desserts!$A$2:$Y$392,MATCH(F31,Desserts!$A$2:$A$392,0),18)</f>
        <v>0</v>
      </c>
      <c r="I35" s="45">
        <f t="shared" si="1"/>
        <v>0</v>
      </c>
      <c r="J35" s="46">
        <f>INDEX(Desserts!$A$2:$Y$392,MATCH(F31,Desserts!$A$2:$A$392,0),19)</f>
        <v>0</v>
      </c>
      <c r="K35" s="44"/>
      <c r="L35" s="45">
        <f>INDEX(Desserts!$A$2:$Y$392,MATCH(K31,Desserts!$A$2:$A$392,0),17)</f>
        <v>0</v>
      </c>
      <c r="M35" s="45">
        <f>INDEX(Desserts!$A$2:$Y$392,MATCH(K31,Desserts!$A$2:$A$392,0),18)</f>
        <v>0</v>
      </c>
      <c r="N35" s="45">
        <f t="shared" si="2"/>
        <v>0</v>
      </c>
      <c r="O35" s="46">
        <f>INDEX(Desserts!$A$2:$Y$392,MATCH(K31,Desserts!$A$2:$A$392,0),19)</f>
        <v>0</v>
      </c>
      <c r="P35" s="44"/>
      <c r="Q35" s="45">
        <f>INDEX(Desserts!$A$2:$Y$392,MATCH(P31,Desserts!$A$2:$A$392,0),17)</f>
        <v>0</v>
      </c>
      <c r="R35" s="45">
        <f>INDEX(Desserts!$A$2:$Y$392,MATCH(P31,Desserts!$A$2:$A$392,0),18)</f>
        <v>0</v>
      </c>
      <c r="S35" s="45">
        <f t="shared" si="3"/>
        <v>0</v>
      </c>
      <c r="T35" s="46">
        <f>INDEX(Desserts!$A$2:$Y$392,MATCH(P31,Desserts!$A$2:$A$392,0),19)</f>
        <v>0</v>
      </c>
      <c r="U35" s="44"/>
      <c r="V35" s="45">
        <f>INDEX(Desserts!$A$2:$Y$392,MATCH(U31,Desserts!$A$2:$A$392,0),17)</f>
        <v>0</v>
      </c>
      <c r="W35" s="45">
        <f>INDEX(Desserts!$A$2:$Y$392,MATCH(U31,Desserts!$A$2:$A$392,0),18)</f>
        <v>0</v>
      </c>
      <c r="X35" s="45">
        <f t="shared" si="4"/>
        <v>0</v>
      </c>
      <c r="Y35" s="46">
        <f>INDEX(Desserts!$A$2:$Y$392,MATCH(U31,Desserts!$A$2:$A$392,0),19)</f>
        <v>0</v>
      </c>
    </row>
    <row r="36" spans="1:25" x14ac:dyDescent="0.25">
      <c r="A36" s="44"/>
      <c r="B36" s="45">
        <f>INDEX(Desserts!$A$2:$Y$392,MATCH(A31,Desserts!$A$2:$A$392,0),20)</f>
        <v>0</v>
      </c>
      <c r="C36" s="45">
        <f>INDEX(Desserts!$A$2:$Y$392,MATCH(A31,Desserts!$A$2:$A$392,0),21)</f>
        <v>0</v>
      </c>
      <c r="D36" s="45">
        <f t="shared" si="0"/>
        <v>0</v>
      </c>
      <c r="E36" s="46">
        <f>INDEX(Desserts!$A$2:$Y$392,MATCH(A31,Desserts!$A$2:$A$392,0),22)</f>
        <v>0</v>
      </c>
      <c r="F36" s="44"/>
      <c r="G36" s="45">
        <f>INDEX(Desserts!$A$2:$Y$392,MATCH(F31,Desserts!$A$2:$A$392,0),20)</f>
        <v>0</v>
      </c>
      <c r="H36" s="45">
        <f>INDEX(Desserts!$A$2:$Y$392,MATCH(F31,Desserts!$A$2:$A$392,0),21)</f>
        <v>0</v>
      </c>
      <c r="I36" s="45">
        <f t="shared" si="1"/>
        <v>0</v>
      </c>
      <c r="J36" s="46">
        <f>INDEX(Desserts!$A$2:$Y$392,MATCH(F31,Desserts!$A$2:$A$392,0),22)</f>
        <v>0</v>
      </c>
      <c r="K36" s="44"/>
      <c r="L36" s="45">
        <f>INDEX(Desserts!$A$2:$Y$392,MATCH(K31,Desserts!$A$2:$A$392,0),20)</f>
        <v>0</v>
      </c>
      <c r="M36" s="45">
        <f>INDEX(Desserts!$A$2:$Y$392,MATCH(K31,Desserts!$A$2:$A$392,0),21)</f>
        <v>0</v>
      </c>
      <c r="N36" s="45">
        <f t="shared" si="2"/>
        <v>0</v>
      </c>
      <c r="O36" s="46">
        <f>INDEX(Desserts!$A$2:$Y$392,MATCH(K31,Desserts!$A$2:$A$392,0),22)</f>
        <v>0</v>
      </c>
      <c r="P36" s="44"/>
      <c r="Q36" s="45">
        <f>INDEX(Desserts!$A$2:$Y$392,MATCH(P31,Desserts!$A$2:$A$392,0),20)</f>
        <v>0</v>
      </c>
      <c r="R36" s="45">
        <f>INDEX(Desserts!$A$2:$Y$392,MATCH(P31,Desserts!$A$2:$A$392,0),21)</f>
        <v>0</v>
      </c>
      <c r="S36" s="45">
        <f t="shared" si="3"/>
        <v>0</v>
      </c>
      <c r="T36" s="46">
        <f>INDEX(Desserts!$A$2:$Y$392,MATCH(P31,Desserts!$A$2:$A$392,0),22)</f>
        <v>0</v>
      </c>
      <c r="U36" s="44"/>
      <c r="V36" s="45">
        <f>INDEX(Desserts!$A$2:$Y$392,MATCH(U31,Desserts!$A$2:$A$392,0),20)</f>
        <v>0</v>
      </c>
      <c r="W36" s="45">
        <f>INDEX(Desserts!$A$2:$Y$392,MATCH(U31,Desserts!$A$2:$A$392,0),21)</f>
        <v>0</v>
      </c>
      <c r="X36" s="45">
        <f t="shared" si="4"/>
        <v>0</v>
      </c>
      <c r="Y36" s="46">
        <f>INDEX(Desserts!$A$2:$Y$392,MATCH(U31,Desserts!$A$2:$A$392,0),22)</f>
        <v>0</v>
      </c>
    </row>
    <row r="37" spans="1:25" ht="15.75" thickBot="1" x14ac:dyDescent="0.3">
      <c r="A37" s="48"/>
      <c r="B37" s="49">
        <f>INDEX(Desserts!$A$2:$Y$392,MATCH(A31,Desserts!$A$2:$A$392,0),23)</f>
        <v>0</v>
      </c>
      <c r="C37" s="49">
        <f>INDEX(Desserts!$A$2:$Y$392,MATCH(A31,Desserts!$A$2:$A$392,0),24)</f>
        <v>0</v>
      </c>
      <c r="D37" s="49">
        <f t="shared" si="0"/>
        <v>0</v>
      </c>
      <c r="E37" s="50">
        <f>INDEX(Desserts!$A$2:$Y$392,MATCH(A31,Desserts!$A$2:$A$392,0),25)</f>
        <v>0</v>
      </c>
      <c r="F37" s="48"/>
      <c r="G37" s="49">
        <f>INDEX(Desserts!$A$2:$Y$392,MATCH(F31,Desserts!$A$2:$A$392,0),23)</f>
        <v>0</v>
      </c>
      <c r="H37" s="49">
        <f>INDEX(Desserts!$A$2:$Y$392,MATCH(F31,Desserts!$A$2:$A$392,0),24)</f>
        <v>0</v>
      </c>
      <c r="I37" s="49">
        <f t="shared" si="1"/>
        <v>0</v>
      </c>
      <c r="J37" s="50">
        <f>INDEX(Desserts!$A$2:$Y$392,MATCH(F31,Desserts!$A$2:$A$392,0),25)</f>
        <v>0</v>
      </c>
      <c r="K37" s="48"/>
      <c r="L37" s="49">
        <f>INDEX(Desserts!$A$2:$Y$392,MATCH(K31,Desserts!$A$2:$A$392,0),23)</f>
        <v>0</v>
      </c>
      <c r="M37" s="49">
        <f>INDEX(Desserts!$A$2:$Y$392,MATCH(K31,Desserts!$A$2:$A$392,0),24)</f>
        <v>0</v>
      </c>
      <c r="N37" s="49">
        <f t="shared" si="2"/>
        <v>0</v>
      </c>
      <c r="O37" s="50">
        <f>INDEX(Desserts!$A$2:$Y$392,MATCH(K31,Desserts!$A$2:$A$392,0),25)</f>
        <v>0</v>
      </c>
      <c r="P37" s="48"/>
      <c r="Q37" s="49">
        <f>INDEX(Desserts!$A$2:$Y$392,MATCH(P31,Desserts!$A$2:$A$392,0),23)</f>
        <v>0</v>
      </c>
      <c r="R37" s="49">
        <f>INDEX(Desserts!$A$2:$Y$392,MATCH(P31,Desserts!$A$2:$A$392,0),24)</f>
        <v>0</v>
      </c>
      <c r="S37" s="49">
        <f t="shared" si="3"/>
        <v>0</v>
      </c>
      <c r="T37" s="50">
        <f>INDEX(Desserts!$A$2:$Y$392,MATCH(P31,Desserts!$A$2:$A$392,0),25)</f>
        <v>0</v>
      </c>
      <c r="U37" s="48"/>
      <c r="V37" s="49">
        <f>INDEX(Desserts!$A$2:$Y$392,MATCH(U31,Desserts!$A$2:$A$392,0),23)</f>
        <v>0</v>
      </c>
      <c r="W37" s="49">
        <f>INDEX(Desserts!$A$2:$Y$392,MATCH(U31,Desserts!$A$2:$A$392,0),24)</f>
        <v>0</v>
      </c>
      <c r="X37" s="49">
        <f t="shared" si="4"/>
        <v>0</v>
      </c>
      <c r="Y37" s="50">
        <f>INDEX(Desserts!$A$2:$Y$392,MATCH(U31,Desserts!$A$2:$A$392,0),25)</f>
        <v>0</v>
      </c>
    </row>
  </sheetData>
  <sheetProtection password="DD12" sheet="1" objects="1" scenarios="1"/>
  <pageMargins left="0.70866141732283472" right="0.70866141732283472" top="0.74803149606299213" bottom="0.74803149606299213" header="0.31496062992125984" footer="0.31496062992125984"/>
  <pageSetup paperSize="9" scale="88" fitToWidth="0" orientation="landscape" r:id="rId1"/>
  <headerFooter>
    <oddHeader>&amp;CPréparation commande&amp;R&amp;A</oddHeader>
    <oddFooter>&amp;Rimprimé le 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37"/>
  <sheetViews>
    <sheetView topLeftCell="J1" zoomScale="95" zoomScaleNormal="95" workbookViewId="0">
      <selection activeCell="Y2" sqref="Y2"/>
    </sheetView>
  </sheetViews>
  <sheetFormatPr baseColWidth="10" defaultColWidth="11.42578125" defaultRowHeight="15" x14ac:dyDescent="0.25"/>
  <cols>
    <col min="1" max="1" width="22.7109375" style="47" customWidth="1"/>
    <col min="2" max="2" width="18.140625" style="47" customWidth="1"/>
    <col min="3" max="3" width="8.42578125" style="47" customWidth="1"/>
    <col min="4" max="4" width="11.42578125" style="47"/>
    <col min="5" max="5" width="5.7109375" style="47" customWidth="1"/>
    <col min="6" max="6" width="22.7109375" style="47" customWidth="1"/>
    <col min="7" max="7" width="18.140625" style="47" customWidth="1"/>
    <col min="8" max="8" width="8.42578125" style="47" customWidth="1"/>
    <col min="9" max="9" width="11.42578125" style="47"/>
    <col min="10" max="10" width="5.7109375" style="47" customWidth="1"/>
    <col min="11" max="11" width="22.7109375" style="47" customWidth="1"/>
    <col min="12" max="12" width="18.140625" style="47" customWidth="1"/>
    <col min="13" max="13" width="8.42578125" style="47" customWidth="1"/>
    <col min="14" max="14" width="11.42578125" style="47"/>
    <col min="15" max="15" width="5.7109375" style="47" customWidth="1"/>
    <col min="16" max="16" width="22.7109375" style="47" customWidth="1"/>
    <col min="17" max="17" width="18.140625" style="47" customWidth="1"/>
    <col min="18" max="18" width="8.42578125" style="47" customWidth="1"/>
    <col min="19" max="19" width="11.42578125" style="47"/>
    <col min="20" max="20" width="5.7109375" style="47" customWidth="1"/>
    <col min="21" max="21" width="22.7109375" style="47" customWidth="1"/>
    <col min="22" max="22" width="18.140625" style="47" customWidth="1"/>
    <col min="23" max="23" width="8.42578125" style="47" customWidth="1"/>
    <col min="24" max="24" width="11.42578125" style="47"/>
    <col min="25" max="25" width="5.7109375" style="47" customWidth="1"/>
    <col min="26" max="16384" width="11.42578125" style="47"/>
  </cols>
  <sheetData>
    <row r="1" spans="1:25" s="40" customFormat="1" x14ac:dyDescent="0.25">
      <c r="A1" s="38" t="s">
        <v>68</v>
      </c>
      <c r="B1" s="55">
        <v>44893</v>
      </c>
      <c r="C1" s="39"/>
      <c r="D1" s="39" t="s">
        <v>69</v>
      </c>
      <c r="E1" s="37">
        <v>70</v>
      </c>
      <c r="F1" s="38" t="s">
        <v>21</v>
      </c>
      <c r="G1" s="55">
        <v>44894</v>
      </c>
      <c r="H1" s="39"/>
      <c r="I1" s="39" t="s">
        <v>69</v>
      </c>
      <c r="J1" s="37">
        <v>70</v>
      </c>
      <c r="K1" s="38" t="s">
        <v>22</v>
      </c>
      <c r="L1" s="55">
        <v>44895</v>
      </c>
      <c r="M1" s="39"/>
      <c r="N1" s="39" t="s">
        <v>69</v>
      </c>
      <c r="O1" s="37">
        <v>60</v>
      </c>
      <c r="P1" s="38" t="s">
        <v>23</v>
      </c>
      <c r="Q1" s="55">
        <v>44896</v>
      </c>
      <c r="R1" s="39"/>
      <c r="S1" s="39" t="s">
        <v>69</v>
      </c>
      <c r="T1" s="37">
        <v>70</v>
      </c>
      <c r="U1" s="38" t="s">
        <v>24</v>
      </c>
      <c r="V1" s="55">
        <v>44897</v>
      </c>
      <c r="W1" s="39"/>
      <c r="X1" s="39" t="s">
        <v>69</v>
      </c>
      <c r="Y1" s="37">
        <v>70</v>
      </c>
    </row>
    <row r="2" spans="1:25" s="40" customFormat="1" ht="30" x14ac:dyDescent="0.25">
      <c r="A2" s="41" t="s">
        <v>70</v>
      </c>
      <c r="B2" s="42" t="s">
        <v>71</v>
      </c>
      <c r="C2" s="42" t="s">
        <v>72</v>
      </c>
      <c r="D2" s="42" t="s">
        <v>73</v>
      </c>
      <c r="E2" s="43"/>
      <c r="F2" s="41" t="s">
        <v>70</v>
      </c>
      <c r="G2" s="42" t="s">
        <v>71</v>
      </c>
      <c r="H2" s="42" t="s">
        <v>72</v>
      </c>
      <c r="I2" s="42" t="s">
        <v>73</v>
      </c>
      <c r="J2" s="43"/>
      <c r="K2" s="41" t="s">
        <v>70</v>
      </c>
      <c r="L2" s="42" t="s">
        <v>71</v>
      </c>
      <c r="M2" s="42" t="s">
        <v>72</v>
      </c>
      <c r="N2" s="42" t="s">
        <v>73</v>
      </c>
      <c r="O2" s="43"/>
      <c r="P2" s="41" t="s">
        <v>70</v>
      </c>
      <c r="Q2" s="42" t="s">
        <v>71</v>
      </c>
      <c r="R2" s="42" t="s">
        <v>72</v>
      </c>
      <c r="S2" s="42" t="s">
        <v>73</v>
      </c>
      <c r="T2" s="43"/>
      <c r="U2" s="41" t="s">
        <v>70</v>
      </c>
      <c r="V2" s="42" t="s">
        <v>71</v>
      </c>
      <c r="W2" s="42" t="s">
        <v>72</v>
      </c>
      <c r="X2" s="42" t="s">
        <v>73</v>
      </c>
      <c r="Y2" s="43"/>
    </row>
    <row r="3" spans="1:25" x14ac:dyDescent="0.25">
      <c r="A3" s="44" t="str">
        <f>Semaine!C17</f>
        <v>Friand</v>
      </c>
      <c r="B3" s="45" t="str">
        <f>INDEX(Entrées!$A$2:$Y$395,MATCH(A3,Entrées!$A$2:$A$395,0),5)</f>
        <v>friand</v>
      </c>
      <c r="C3" s="45">
        <f>INDEX(Entrées!$A$2:$Y$395,MATCH(A3,Entrées!$A$2:$A$395,0),6)</f>
        <v>1</v>
      </c>
      <c r="D3" s="45">
        <f>C3*$E$1</f>
        <v>70</v>
      </c>
      <c r="E3" s="46" t="str">
        <f>INDEX(Entrées!$A$2:$Y$395,MATCH(A3,Entrées!$A$2:$A$395,0),7)</f>
        <v>unité</v>
      </c>
      <c r="F3" s="44" t="str">
        <f>Semaine!D17</f>
        <v xml:space="preserve">Salade verte fromage </v>
      </c>
      <c r="G3" s="45" t="str">
        <f>INDEX(Entrées!$A$2:$Y$395,MATCH(F3,Entrées!$A$2:$A$395,0),5)</f>
        <v>salade verte</v>
      </c>
      <c r="H3" s="45">
        <f>INDEX(Entrées!$A$2:$Y$395,MATCH(F3,Entrées!$A$2:$A$395,0),6)</f>
        <v>50</v>
      </c>
      <c r="I3" s="45">
        <f>H3*$J$1</f>
        <v>3500</v>
      </c>
      <c r="J3" s="46" t="str">
        <f>INDEX(Entrées!$A$2:$Y$395,MATCH(F3,Entrées!$A$2:$A$395,0),7)</f>
        <v>g</v>
      </c>
      <c r="K3" s="44" t="str">
        <f>Semaine!E17</f>
        <v>Vermicelle</v>
      </c>
      <c r="L3" s="45" t="str">
        <f>INDEX(Entrées!$A$2:$Y$395,MATCH(K3,Entrées!$A$2:$A$395,0),5)</f>
        <v>vermicelle</v>
      </c>
      <c r="M3" s="45" t="str">
        <f>INDEX(Entrées!$A$2:$Y$395,MATCH(K3,Entrées!$A$2:$A$395,0),6)</f>
        <v>pm</v>
      </c>
      <c r="N3" s="45" t="e">
        <f>M3*$O$1</f>
        <v>#VALUE!</v>
      </c>
      <c r="O3" s="46">
        <f>INDEX(Entrées!$A$2:$Y$395,MATCH(K3,Entrées!$A$2:$A$395,0),7)</f>
        <v>0</v>
      </c>
      <c r="P3" s="44" t="str">
        <f>Semaine!F17</f>
        <v>Potage de légumes</v>
      </c>
      <c r="Q3" s="45" t="str">
        <f>INDEX(Entrées!$A$2:$Y$395,MATCH(P3,Entrées!$A$2:$A$395,0),5)</f>
        <v>carottes</v>
      </c>
      <c r="R3" s="45">
        <f>INDEX(Entrées!$A$2:$Y$395,MATCH(P3,Entrées!$A$2:$A$395,0),6)</f>
        <v>25</v>
      </c>
      <c r="S3" s="45">
        <f>R3*$T$1</f>
        <v>1750</v>
      </c>
      <c r="T3" s="46" t="str">
        <f>INDEX(Entrées!$A$2:$Y$395,MATCH(P3,Entrées!$A$2:$A$395,0),7)</f>
        <v>g</v>
      </c>
      <c r="U3" s="44" t="str">
        <f>Semaine!G17</f>
        <v>Chou-fleur vinaigrette</v>
      </c>
      <c r="V3" s="45" t="str">
        <f>INDEX(Entrées!$A$2:$Y$395,MATCH(U3,Entrées!$A$2:$A$395,0),5)</f>
        <v>choux fleurs</v>
      </c>
      <c r="W3" s="45">
        <f>INDEX(Entrées!$A$2:$Y$395,MATCH(U3,Entrées!$A$2:$A$395,0),6)</f>
        <v>80</v>
      </c>
      <c r="X3" s="45">
        <f>W3*$Y$1</f>
        <v>5600</v>
      </c>
      <c r="Y3" s="46" t="str">
        <f>INDEX(Entrées!$A$2:$Y$395,MATCH(U3,Entrées!$A$2:$A$395,0),7)</f>
        <v>g</v>
      </c>
    </row>
    <row r="4" spans="1:25" x14ac:dyDescent="0.25">
      <c r="A4" s="44"/>
      <c r="B4" s="45">
        <f>INDEX(Entrées!$A$2:$Y$395,MATCH(A3,Entrées!$A$2:$A$395,0),8)</f>
        <v>0</v>
      </c>
      <c r="C4" s="45">
        <f>INDEX(Entrées!$A$2:$Y$395,MATCH(A3,Entrées!$A$2:$A$395,0),9)</f>
        <v>0</v>
      </c>
      <c r="D4" s="45">
        <f t="shared" ref="D4:D37" si="0">C4*$E$1</f>
        <v>0</v>
      </c>
      <c r="E4" s="46">
        <f>INDEX(Entrées!$A$2:$Y$395,MATCH(A3,Entrées!$A$2:$A$395,0),10)</f>
        <v>0</v>
      </c>
      <c r="F4" s="44"/>
      <c r="G4" s="45" t="str">
        <f>INDEX(Entrées!$A$2:$Y$395,MATCH(F3,Entrées!$A$2:$A$395,0),8)</f>
        <v>chèvre</v>
      </c>
      <c r="H4" s="45">
        <f>INDEX(Entrées!$A$2:$Y$395,MATCH(F3,Entrées!$A$2:$A$395,0),9)</f>
        <v>20</v>
      </c>
      <c r="I4" s="45">
        <f t="shared" ref="I4:I37" si="1">H4*$J$1</f>
        <v>1400</v>
      </c>
      <c r="J4" s="46" t="str">
        <f>INDEX(Entrées!$A$2:$Y$395,MATCH(F3,Entrées!$A$2:$A$395,0),10)</f>
        <v>g</v>
      </c>
      <c r="K4" s="44"/>
      <c r="L4" s="45" t="str">
        <f>INDEX(Entrées!$A$2:$Y$395,MATCH(K3,Entrées!$A$2:$A$395,0),8)</f>
        <v>bouillon de pot au feupm</v>
      </c>
      <c r="M4" s="45">
        <f>INDEX(Entrées!$A$2:$Y$395,MATCH(K3,Entrées!$A$2:$A$395,0),9)</f>
        <v>0</v>
      </c>
      <c r="N4" s="45">
        <f t="shared" ref="N4:N37" si="2">M4*$O$1</f>
        <v>0</v>
      </c>
      <c r="O4" s="46">
        <f>INDEX(Entrées!$A$2:$Y$395,MATCH(K3,Entrées!$A$2:$A$395,0),10)</f>
        <v>0</v>
      </c>
      <c r="P4" s="44"/>
      <c r="Q4" s="45" t="str">
        <f>INDEX(Entrées!$A$2:$Y$395,MATCH(P3,Entrées!$A$2:$A$395,0),8)</f>
        <v>poireaux</v>
      </c>
      <c r="R4" s="45">
        <f>INDEX(Entrées!$A$2:$Y$395,MATCH(P3,Entrées!$A$2:$A$395,0),9)</f>
        <v>25</v>
      </c>
      <c r="S4" s="45">
        <f t="shared" ref="S4:S37" si="3">R4*$T$1</f>
        <v>1750</v>
      </c>
      <c r="T4" s="46" t="str">
        <f>INDEX(Entrées!$A$2:$Y$395,MATCH(P3,Entrées!$A$2:$A$395,0),10)</f>
        <v>g</v>
      </c>
      <c r="U4" s="44"/>
      <c r="V4" s="45" t="str">
        <f>INDEX(Entrées!$A$2:$Y$395,MATCH(U3,Entrées!$A$2:$A$395,0),8)</f>
        <v>mais</v>
      </c>
      <c r="W4" s="45">
        <f>INDEX(Entrées!$A$2:$Y$395,MATCH(U3,Entrées!$A$2:$A$395,0),9)</f>
        <v>20</v>
      </c>
      <c r="X4" s="45">
        <f t="shared" ref="X4:X37" si="4">W4*$Y$1</f>
        <v>1400</v>
      </c>
      <c r="Y4" s="46" t="str">
        <f>INDEX(Entrées!$A$2:$Y$395,MATCH(U3,Entrées!$A$2:$A$395,0),10)</f>
        <v>g</v>
      </c>
    </row>
    <row r="5" spans="1:25" x14ac:dyDescent="0.25">
      <c r="A5" s="44"/>
      <c r="B5" s="45">
        <f>INDEX(Entrées!$A$2:$Y$395,MATCH(A3,Entrées!$A$2:$A$395,0),11)</f>
        <v>0</v>
      </c>
      <c r="C5" s="45">
        <f>INDEX(Entrées!$A$2:$Y$395,MATCH(A3,Entrées!$A$2:$A$395,0),12)</f>
        <v>0</v>
      </c>
      <c r="D5" s="45">
        <f t="shared" si="0"/>
        <v>0</v>
      </c>
      <c r="E5" s="46">
        <f>INDEX(Entrées!$A$2:$Y$395,MATCH(A3,Entrées!$A$2:$A$395,0),13)</f>
        <v>0</v>
      </c>
      <c r="F5" s="44"/>
      <c r="G5" s="45" t="str">
        <f>INDEX(Entrées!$A$2:$Y$395,MATCH(F3,Entrées!$A$2:$A$395,0),11)</f>
        <v>toast</v>
      </c>
      <c r="H5" s="45">
        <f>INDEX(Entrées!$A$2:$Y$395,MATCH(F3,Entrées!$A$2:$A$395,0),12)</f>
        <v>1</v>
      </c>
      <c r="I5" s="45">
        <f t="shared" si="1"/>
        <v>70</v>
      </c>
      <c r="J5" s="46" t="str">
        <f>INDEX(Entrées!$A$2:$Y$395,MATCH(F3,Entrées!$A$2:$A$395,0),13)</f>
        <v>unité</v>
      </c>
      <c r="K5" s="44"/>
      <c r="L5" s="45">
        <f>INDEX(Entrées!$A$2:$Y$395,MATCH(K3,Entrées!$A$2:$A$395,0),11)</f>
        <v>0</v>
      </c>
      <c r="M5" s="45">
        <f>INDEX(Entrées!$A$2:$Y$395,MATCH(K3,Entrées!$A$2:$A$395,0),12)</f>
        <v>0</v>
      </c>
      <c r="N5" s="45">
        <f t="shared" si="2"/>
        <v>0</v>
      </c>
      <c r="O5" s="46">
        <f>INDEX(Entrées!$A$2:$Y$395,MATCH(K3,Entrées!$A$2:$A$395,0),13)</f>
        <v>0</v>
      </c>
      <c r="P5" s="44"/>
      <c r="Q5" s="45" t="str">
        <f>INDEX(Entrées!$A$2:$Y$395,MATCH(P3,Entrées!$A$2:$A$395,0),11)</f>
        <v>navets</v>
      </c>
      <c r="R5" s="45">
        <f>INDEX(Entrées!$A$2:$Y$395,MATCH(P3,Entrées!$A$2:$A$395,0),12)</f>
        <v>10</v>
      </c>
      <c r="S5" s="45">
        <f t="shared" si="3"/>
        <v>700</v>
      </c>
      <c r="T5" s="46" t="str">
        <f>INDEX(Entrées!$A$2:$Y$395,MATCH(P3,Entrées!$A$2:$A$395,0),13)</f>
        <v>g</v>
      </c>
      <c r="U5" s="44"/>
      <c r="V5" s="45" t="str">
        <f>INDEX(Entrées!$A$2:$Y$395,MATCH(U3,Entrées!$A$2:$A$395,0),11)</f>
        <v>echalote</v>
      </c>
      <c r="W5" s="45">
        <f>INDEX(Entrées!$A$2:$Y$395,MATCH(U3,Entrées!$A$2:$A$395,0),12)</f>
        <v>5</v>
      </c>
      <c r="X5" s="45">
        <f t="shared" si="4"/>
        <v>350</v>
      </c>
      <c r="Y5" s="46" t="str">
        <f>INDEX(Entrées!$A$2:$Y$395,MATCH(U3,Entrées!$A$2:$A$395,0),13)</f>
        <v>g</v>
      </c>
    </row>
    <row r="6" spans="1:25" x14ac:dyDescent="0.25">
      <c r="A6" s="44"/>
      <c r="B6" s="45">
        <f>INDEX(Entrées!$A$2:$Y$395,MATCH(A3,Entrées!$A$2:$A$395,0),14)</f>
        <v>0</v>
      </c>
      <c r="C6" s="45">
        <f>INDEX(Entrées!$A$2:$Y$395,MATCH(A3,Entrées!$A$2:$A$395,0),15)</f>
        <v>0</v>
      </c>
      <c r="D6" s="45">
        <f t="shared" si="0"/>
        <v>0</v>
      </c>
      <c r="E6" s="46">
        <f>INDEX(Entrées!$A$2:$Y$395,MATCH(A3,Entrées!$A$2:$A$395,0),16)</f>
        <v>0</v>
      </c>
      <c r="F6" s="44"/>
      <c r="G6" s="45">
        <f>INDEX(Entrées!$A$2:$Y$395,MATCH(F3,Entrées!$A$2:$A$395,0),14)</f>
        <v>0</v>
      </c>
      <c r="H6" s="45">
        <f>INDEX(Entrées!$A$2:$Y$395,MATCH(F3,Entrées!$A$2:$A$395,0),15)</f>
        <v>0</v>
      </c>
      <c r="I6" s="45">
        <f t="shared" si="1"/>
        <v>0</v>
      </c>
      <c r="J6" s="46">
        <f>INDEX(Entrées!$A$2:$Y$395,MATCH(F3,Entrées!$A$2:$A$395,0),16)</f>
        <v>0</v>
      </c>
      <c r="K6" s="44"/>
      <c r="L6" s="45">
        <f>INDEX(Entrées!$A$2:$Y$395,MATCH(K3,Entrées!$A$2:$A$395,0),14)</f>
        <v>0</v>
      </c>
      <c r="M6" s="45">
        <f>INDEX(Entrées!$A$2:$Y$395,MATCH(K3,Entrées!$A$2:$A$395,0),15)</f>
        <v>0</v>
      </c>
      <c r="N6" s="45">
        <f t="shared" si="2"/>
        <v>0</v>
      </c>
      <c r="O6" s="46">
        <f>INDEX(Entrées!$A$2:$Y$395,MATCH(K3,Entrées!$A$2:$A$395,0),16)</f>
        <v>0</v>
      </c>
      <c r="P6" s="44"/>
      <c r="Q6" s="45" t="str">
        <f>INDEX(Entrées!$A$2:$Y$395,MATCH(P3,Entrées!$A$2:$A$395,0),14)</f>
        <v>chou</v>
      </c>
      <c r="R6" s="45">
        <f>INDEX(Entrées!$A$2:$Y$395,MATCH(P3,Entrées!$A$2:$A$395,0),15)</f>
        <v>10</v>
      </c>
      <c r="S6" s="45">
        <f t="shared" si="3"/>
        <v>700</v>
      </c>
      <c r="T6" s="46" t="str">
        <f>INDEX(Entrées!$A$2:$Y$395,MATCH(P3,Entrées!$A$2:$A$395,0),16)</f>
        <v>g</v>
      </c>
      <c r="U6" s="44"/>
      <c r="V6" s="45">
        <f>INDEX(Entrées!$A$2:$Y$395,MATCH(U3,Entrées!$A$2:$A$395,0),14)</f>
        <v>0</v>
      </c>
      <c r="W6" s="45">
        <f>INDEX(Entrées!$A$2:$Y$395,MATCH(U3,Entrées!$A$2:$A$395,0),15)</f>
        <v>0</v>
      </c>
      <c r="X6" s="45">
        <f t="shared" si="4"/>
        <v>0</v>
      </c>
      <c r="Y6" s="46">
        <f>INDEX(Entrées!$A$2:$Y$395,MATCH(U3,Entrées!$A$2:$A$395,0),16)</f>
        <v>0</v>
      </c>
    </row>
    <row r="7" spans="1:25" x14ac:dyDescent="0.25">
      <c r="A7" s="44"/>
      <c r="B7" s="45">
        <f>INDEX(Entrées!$A$2:$Y$395,MATCH(A3,Entrées!$A$2:$A$395,0),17)</f>
        <v>0</v>
      </c>
      <c r="C7" s="45">
        <f>INDEX(Entrées!$A$2:$Y$395,MATCH(A3,Entrées!$A$2:$A$395,0),18)</f>
        <v>0</v>
      </c>
      <c r="D7" s="45">
        <f t="shared" si="0"/>
        <v>0</v>
      </c>
      <c r="E7" s="46">
        <f>INDEX(Entrées!$A$2:$Y$395,MATCH(A3,Entrées!$A$2:$A$395,0),19)</f>
        <v>0</v>
      </c>
      <c r="F7" s="44"/>
      <c r="G7" s="45">
        <f>INDEX(Entrées!$A$2:$Y$395,MATCH(F3,Entrées!$A$2:$A$395,0),17)</f>
        <v>0</v>
      </c>
      <c r="H7" s="45">
        <f>INDEX(Entrées!$A$2:$Y$395,MATCH(F3,Entrées!$A$2:$A$395,0),18)</f>
        <v>0</v>
      </c>
      <c r="I7" s="45">
        <f t="shared" si="1"/>
        <v>0</v>
      </c>
      <c r="J7" s="46">
        <f>INDEX(Entrées!$A$2:$Y$395,MATCH(F3,Entrées!$A$2:$A$395,0),19)</f>
        <v>0</v>
      </c>
      <c r="K7" s="44"/>
      <c r="L7" s="45">
        <f>INDEX(Entrées!$A$2:$Y$395,MATCH(K3,Entrées!$A$2:$A$395,0),17)</f>
        <v>0</v>
      </c>
      <c r="M7" s="45">
        <f>INDEX(Entrées!$A$2:$Y$395,MATCH(K3,Entrées!$A$2:$A$395,0),18)</f>
        <v>0</v>
      </c>
      <c r="N7" s="45">
        <f t="shared" si="2"/>
        <v>0</v>
      </c>
      <c r="O7" s="46">
        <f>INDEX(Entrées!$A$2:$Y$395,MATCH(K3,Entrées!$A$2:$A$395,0),19)</f>
        <v>0</v>
      </c>
      <c r="P7" s="44"/>
      <c r="Q7" s="45" t="str">
        <f>INDEX(Entrées!$A$2:$Y$395,MATCH(P3,Entrées!$A$2:$A$395,0),17)</f>
        <v>p de terre</v>
      </c>
      <c r="R7" s="45">
        <f>INDEX(Entrées!$A$2:$Y$395,MATCH(P3,Entrées!$A$2:$A$395,0),18)</f>
        <v>25</v>
      </c>
      <c r="S7" s="45">
        <f t="shared" si="3"/>
        <v>1750</v>
      </c>
      <c r="T7" s="46" t="str">
        <f>INDEX(Entrées!$A$2:$Y$395,MATCH(P3,Entrées!$A$2:$A$395,0),19)</f>
        <v>g</v>
      </c>
      <c r="U7" s="44"/>
      <c r="V7" s="45">
        <f>INDEX(Entrées!$A$2:$Y$395,MATCH(U3,Entrées!$A$2:$A$395,0),17)</f>
        <v>0</v>
      </c>
      <c r="W7" s="45">
        <f>INDEX(Entrées!$A$2:$Y$395,MATCH(U3,Entrées!$A$2:$A$395,0),18)</f>
        <v>0</v>
      </c>
      <c r="X7" s="45">
        <f t="shared" si="4"/>
        <v>0</v>
      </c>
      <c r="Y7" s="46">
        <f>INDEX(Entrées!$A$2:$Y$395,MATCH(U3,Entrées!$A$2:$A$395,0),19)</f>
        <v>0</v>
      </c>
    </row>
    <row r="8" spans="1:25" x14ac:dyDescent="0.25">
      <c r="A8" s="44"/>
      <c r="B8" s="45">
        <f>INDEX(Entrées!$A$2:$Y$395,MATCH(A3,Entrées!$A$2:$A$395,0),20)</f>
        <v>0</v>
      </c>
      <c r="C8" s="45">
        <f>INDEX(Entrées!$A$2:$Y$395,MATCH(A3,Entrées!$A$2:$A$395,0),21)</f>
        <v>0</v>
      </c>
      <c r="D8" s="45">
        <f t="shared" si="0"/>
        <v>0</v>
      </c>
      <c r="E8" s="46">
        <f>INDEX(Entrées!$A$2:$Y$395,MATCH(A3,Entrées!$A$2:$A$395,0),22)</f>
        <v>0</v>
      </c>
      <c r="F8" s="44"/>
      <c r="G8" s="45">
        <f>INDEX(Entrées!$A$2:$Y$395,MATCH(F3,Entrées!$A$2:$A$395,0),20)</f>
        <v>0</v>
      </c>
      <c r="H8" s="45">
        <f>INDEX(Entrées!$A$2:$Y$395,MATCH(F3,Entrées!$A$2:$A$395,0),21)</f>
        <v>0</v>
      </c>
      <c r="I8" s="45">
        <f t="shared" si="1"/>
        <v>0</v>
      </c>
      <c r="J8" s="46">
        <f>INDEX(Entrées!$A$2:$Y$395,MATCH(F3,Entrées!$A$2:$A$395,0),22)</f>
        <v>0</v>
      </c>
      <c r="K8" s="44"/>
      <c r="L8" s="45">
        <f>INDEX(Entrées!$A$2:$Y$395,MATCH(K3,Entrées!$A$2:$A$395,0),20)</f>
        <v>0</v>
      </c>
      <c r="M8" s="45">
        <f>INDEX(Entrées!$A$2:$Y$395,MATCH(K3,Entrées!$A$2:$A$395,0),21)</f>
        <v>0</v>
      </c>
      <c r="N8" s="45">
        <f t="shared" si="2"/>
        <v>0</v>
      </c>
      <c r="O8" s="46">
        <f>INDEX(Entrées!$A$2:$Y$395,MATCH(K3,Entrées!$A$2:$A$395,0),22)</f>
        <v>0</v>
      </c>
      <c r="P8" s="44"/>
      <c r="Q8" s="45" t="str">
        <f>INDEX(Entrées!$A$2:$Y$395,MATCH(P3,Entrées!$A$2:$A$395,0),20)</f>
        <v>citrouille</v>
      </c>
      <c r="R8" s="45">
        <f>INDEX(Entrées!$A$2:$Y$395,MATCH(P3,Entrées!$A$2:$A$395,0),21)</f>
        <v>20</v>
      </c>
      <c r="S8" s="45">
        <f t="shared" si="3"/>
        <v>1400</v>
      </c>
      <c r="T8" s="46" t="str">
        <f>INDEX(Entrées!$A$2:$Y$395,MATCH(P3,Entrées!$A$2:$A$395,0),22)</f>
        <v>g</v>
      </c>
      <c r="U8" s="44"/>
      <c r="V8" s="45">
        <f>INDEX(Entrées!$A$2:$Y$395,MATCH(U3,Entrées!$A$2:$A$395,0),20)</f>
        <v>0</v>
      </c>
      <c r="W8" s="45">
        <f>INDEX(Entrées!$A$2:$Y$395,MATCH(U3,Entrées!$A$2:$A$395,0),21)</f>
        <v>0</v>
      </c>
      <c r="X8" s="45">
        <f t="shared" si="4"/>
        <v>0</v>
      </c>
      <c r="Y8" s="46">
        <f>INDEX(Entrées!$A$2:$Y$395,MATCH(U3,Entrées!$A$2:$A$395,0),22)</f>
        <v>0</v>
      </c>
    </row>
    <row r="9" spans="1:25" x14ac:dyDescent="0.25">
      <c r="A9" s="44"/>
      <c r="B9" s="45">
        <f>INDEX(Entrées!$A$2:$Y$395,MATCH(A3,Entrées!$A$2:$A$395,0),23)</f>
        <v>0</v>
      </c>
      <c r="C9" s="45">
        <f>INDEX(Entrées!$A$2:$Y$395,MATCH(A3,Entrées!$A$2:$A$395,0),24)</f>
        <v>0</v>
      </c>
      <c r="D9" s="45">
        <f t="shared" si="0"/>
        <v>0</v>
      </c>
      <c r="E9" s="46">
        <f>INDEX(Entrées!$A$2:$Y$395,MATCH(A3,Entrées!$A$2:$A$395,0),25)</f>
        <v>0</v>
      </c>
      <c r="F9" s="44"/>
      <c r="G9" s="45">
        <f>INDEX(Entrées!$A$2:$Y$395,MATCH(F3,Entrées!$A$2:$A$395,0),23)</f>
        <v>0</v>
      </c>
      <c r="H9" s="45">
        <f>INDEX(Entrées!$A$2:$Y$395,MATCH(F3,Entrées!$A$2:$A$395,0),24)</f>
        <v>0</v>
      </c>
      <c r="I9" s="45">
        <f t="shared" si="1"/>
        <v>0</v>
      </c>
      <c r="J9" s="46">
        <f>INDEX(Entrées!$A$2:$Y$395,MATCH(F3,Entrées!$A$2:$A$395,0),25)</f>
        <v>0</v>
      </c>
      <c r="K9" s="44"/>
      <c r="L9" s="45">
        <f>INDEX(Entrées!$A$2:$Y$395,MATCH(K3,Entrées!$A$2:$A$395,0),23)</f>
        <v>0</v>
      </c>
      <c r="M9" s="45">
        <f>INDEX(Entrées!$A$2:$Y$395,MATCH(K3,Entrées!$A$2:$A$395,0),24)</f>
        <v>0</v>
      </c>
      <c r="N9" s="45">
        <f t="shared" si="2"/>
        <v>0</v>
      </c>
      <c r="O9" s="46">
        <f>INDEX(Entrées!$A$2:$Y$395,MATCH(K3,Entrées!$A$2:$A$395,0),25)</f>
        <v>0</v>
      </c>
      <c r="P9" s="44"/>
      <c r="Q9" s="45">
        <f>INDEX(Entrées!$A$2:$Y$395,MATCH(P3,Entrées!$A$2:$A$395,0),23)</f>
        <v>0</v>
      </c>
      <c r="R9" s="45">
        <f>INDEX(Entrées!$A$2:$Y$395,MATCH(P3,Entrées!$A$2:$A$395,0),24)</f>
        <v>0</v>
      </c>
      <c r="S9" s="45">
        <f t="shared" si="3"/>
        <v>0</v>
      </c>
      <c r="T9" s="46">
        <f>INDEX(Entrées!$A$2:$Y$395,MATCH(P3,Entrées!$A$2:$A$395,0),25)</f>
        <v>0</v>
      </c>
      <c r="U9" s="44"/>
      <c r="V9" s="45">
        <f>INDEX(Entrées!$A$2:$Y$395,MATCH(U3,Entrées!$A$2:$A$395,0),23)</f>
        <v>0</v>
      </c>
      <c r="W9" s="45">
        <f>INDEX(Entrées!$A$2:$Y$395,MATCH(U3,Entrées!$A$2:$A$395,0),24)</f>
        <v>0</v>
      </c>
      <c r="X9" s="45">
        <f t="shared" si="4"/>
        <v>0</v>
      </c>
      <c r="Y9" s="46">
        <f>INDEX(Entrées!$A$2:$Y$395,MATCH(U3,Entrées!$A$2:$A$395,0),25)</f>
        <v>0</v>
      </c>
    </row>
    <row r="10" spans="1:25" x14ac:dyDescent="0.25">
      <c r="A10" s="44" t="str">
        <f>Semaine!C18</f>
        <v>Steack haché</v>
      </c>
      <c r="B10" s="45" t="str">
        <f>INDEX(Plats!$A$2:$Y$398,MATCH(A10,Plats!$A$2:$A$398,0),5)</f>
        <v>steack haché</v>
      </c>
      <c r="C10" s="45">
        <f>INDEX(Plats!$A$2:$Y$398,MATCH(A10,Plats!$A$2:$A$398,0),6)</f>
        <v>1</v>
      </c>
      <c r="D10" s="45">
        <f t="shared" si="0"/>
        <v>70</v>
      </c>
      <c r="E10" s="46" t="str">
        <f>INDEX(Plats!$A$2:$Y$398,MATCH(A10,Plats!$A$2:$A$398,0),7)</f>
        <v>unité</v>
      </c>
      <c r="F10" s="44" t="str">
        <f>Semaine!D18</f>
        <v>Omelette pommes de terre</v>
      </c>
      <c r="G10" s="45" t="str">
        <f>INDEX(Plats!$A$2:$Y$398,MATCH(F10,Plats!$A$2:$A$398,0),5)</f>
        <v>œufs</v>
      </c>
      <c r="H10" s="45">
        <f>INDEX(Plats!$A$2:$Y$398,MATCH(F10,Plats!$A$2:$A$398,0),6)</f>
        <v>2</v>
      </c>
      <c r="I10" s="45">
        <f t="shared" si="1"/>
        <v>140</v>
      </c>
      <c r="J10" s="46" t="str">
        <f>INDEX(Plats!$A$2:$Y$398,MATCH(F10,Plats!$A$2:$A$398,0),7)</f>
        <v>unité</v>
      </c>
      <c r="K10" s="44" t="str">
        <f>Semaine!E18</f>
        <v>Pané de colin</v>
      </c>
      <c r="L10" s="45" t="str">
        <f>INDEX(Plats!$A$2:$Y$398,MATCH(K10,Plats!$A$2:$A$398,0),5)</f>
        <v>colin portion</v>
      </c>
      <c r="M10" s="45">
        <f>INDEX(Plats!$A$2:$Y$398,MATCH(K10,Plats!$A$2:$A$398,0),6)</f>
        <v>1</v>
      </c>
      <c r="N10" s="45">
        <f t="shared" si="2"/>
        <v>60</v>
      </c>
      <c r="O10" s="46" t="str">
        <f>INDEX(Plats!$A$2:$Y$398,MATCH(K10,Plats!$A$2:$A$398,0),7)</f>
        <v>unité</v>
      </c>
      <c r="P10" s="44" t="str">
        <f>Semaine!F18</f>
        <v>Poulet rôti</v>
      </c>
      <c r="Q10" s="45" t="str">
        <f>INDEX(Plats!$A$2:$Y$398,MATCH(P10,Plats!$A$2:$A$398,0),5)</f>
        <v>poulet</v>
      </c>
      <c r="R10" s="45">
        <f>INDEX(Plats!$A$2:$Y$398,MATCH(P10,Plats!$A$2:$A$398,0),6)</f>
        <v>120</v>
      </c>
      <c r="S10" s="45">
        <f t="shared" si="3"/>
        <v>8400</v>
      </c>
      <c r="T10" s="46" t="str">
        <f>INDEX(Plats!$A$2:$Y$398,MATCH(P10,Plats!$A$2:$A$398,0),7)</f>
        <v>g</v>
      </c>
      <c r="U10" s="44" t="str">
        <f>Semaine!G18</f>
        <v>Rôti de porc</v>
      </c>
      <c r="V10" s="45" t="str">
        <f>INDEX(Plats!$A$2:$Y$398,MATCH(U10,Plats!$A$2:$A$398,0),5)</f>
        <v>rôti de porc</v>
      </c>
      <c r="W10" s="45">
        <f>INDEX(Plats!$A$2:$Y$398,MATCH(U10,Plats!$A$2:$A$398,0),6)</f>
        <v>80</v>
      </c>
      <c r="X10" s="45">
        <f t="shared" si="4"/>
        <v>5600</v>
      </c>
      <c r="Y10" s="46" t="str">
        <f>INDEX(Plats!$A$2:$Y$398,MATCH(U10,Plats!$A$2:$A$398,0),7)</f>
        <v>g</v>
      </c>
    </row>
    <row r="11" spans="1:25" x14ac:dyDescent="0.25">
      <c r="A11" s="44"/>
      <c r="B11" s="45">
        <f>INDEX(Plats!$A$2:$Y$398,MATCH(A10,Plats!$A$2:$A$398,0),8)</f>
        <v>0</v>
      </c>
      <c r="C11" s="45">
        <f>INDEX(Plats!$A$2:$Y$398,MATCH(A10,Plats!$A$2:$A$398,0),9)</f>
        <v>0</v>
      </c>
      <c r="D11" s="45">
        <f t="shared" si="0"/>
        <v>0</v>
      </c>
      <c r="E11" s="46">
        <f>INDEX(Plats!$A$2:$Y$398,MATCH(A10,Plats!$A$2:$A$398,0),10)</f>
        <v>0</v>
      </c>
      <c r="F11" s="44"/>
      <c r="G11" s="45" t="str">
        <f>INDEX(Plats!$A$2:$Y$398,MATCH(F10,Plats!$A$2:$A$398,0),8)</f>
        <v>pdterre</v>
      </c>
      <c r="H11" s="45">
        <f>INDEX(Plats!$A$2:$Y$398,MATCH(F10,Plats!$A$2:$A$398,0),9)</f>
        <v>100</v>
      </c>
      <c r="I11" s="45">
        <f t="shared" si="1"/>
        <v>7000</v>
      </c>
      <c r="J11" s="46" t="str">
        <f>INDEX(Plats!$A$2:$Y$398,MATCH(F10,Plats!$A$2:$A$398,0),10)</f>
        <v>g</v>
      </c>
      <c r="K11" s="44"/>
      <c r="L11" s="45">
        <f>INDEX(Plats!$A$2:$Y$398,MATCH(K10,Plats!$A$2:$A$398,0),8)</f>
        <v>0</v>
      </c>
      <c r="M11" s="45">
        <f>INDEX(Plats!$A$2:$Y$398,MATCH(K10,Plats!$A$2:$A$398,0),9)</f>
        <v>0</v>
      </c>
      <c r="N11" s="45">
        <f t="shared" si="2"/>
        <v>0</v>
      </c>
      <c r="O11" s="46">
        <f>INDEX(Plats!$A$2:$Y$398,MATCH(K10,Plats!$A$2:$A$398,0),10)</f>
        <v>0</v>
      </c>
      <c r="P11" s="44"/>
      <c r="Q11" s="45">
        <f>INDEX(Plats!$A$2:$Y$398,MATCH(P10,Plats!$A$2:$A$398,0),8)</f>
        <v>0</v>
      </c>
      <c r="R11" s="45">
        <f>INDEX(Plats!$A$2:$Y$398,MATCH(P10,Plats!$A$2:$A$398,0),9)</f>
        <v>0</v>
      </c>
      <c r="S11" s="45">
        <f t="shared" si="3"/>
        <v>0</v>
      </c>
      <c r="T11" s="46">
        <f>INDEX(Plats!$A$2:$Y$398,MATCH(P10,Plats!$A$2:$A$398,0),10)</f>
        <v>0</v>
      </c>
      <c r="U11" s="44"/>
      <c r="V11" s="45">
        <f>INDEX(Plats!$A$2:$Y$398,MATCH(U10,Plats!$A$2:$A$398,0),8)</f>
        <v>0</v>
      </c>
      <c r="W11" s="45">
        <f>INDEX(Plats!$A$2:$Y$398,MATCH(U10,Plats!$A$2:$A$398,0),9)</f>
        <v>0</v>
      </c>
      <c r="X11" s="45">
        <f t="shared" si="4"/>
        <v>0</v>
      </c>
      <c r="Y11" s="46">
        <f>INDEX(Plats!$A$2:$Y$398,MATCH(U10,Plats!$A$2:$A$398,0),10)</f>
        <v>0</v>
      </c>
    </row>
    <row r="12" spans="1:25" x14ac:dyDescent="0.25">
      <c r="A12" s="44"/>
      <c r="B12" s="45">
        <f>INDEX(Plats!$A$2:$Y$398,MATCH(A10,Plats!$A$2:$A$398,0),11)</f>
        <v>0</v>
      </c>
      <c r="C12" s="45">
        <f>INDEX(Plats!$A$2:$Y$398,MATCH(A10,Plats!$A$2:$A$398,0),12)</f>
        <v>0</v>
      </c>
      <c r="D12" s="45">
        <f t="shared" si="0"/>
        <v>0</v>
      </c>
      <c r="E12" s="46">
        <f>INDEX(Plats!$A$2:$Y$398,MATCH(A10,Plats!$A$2:$A$398,0),13)</f>
        <v>0</v>
      </c>
      <c r="F12" s="44"/>
      <c r="G12" s="45" t="str">
        <f>INDEX(Plats!$A$2:$Y$398,MATCH(F10,Plats!$A$2:$A$398,0),11)</f>
        <v>persil</v>
      </c>
      <c r="H12" s="45" t="str">
        <f>INDEX(Plats!$A$2:$Y$398,MATCH(F10,Plats!$A$2:$A$398,0),12)</f>
        <v>pm</v>
      </c>
      <c r="I12" s="45" t="e">
        <f t="shared" si="1"/>
        <v>#VALUE!</v>
      </c>
      <c r="J12" s="46">
        <f>INDEX(Plats!$A$2:$Y$398,MATCH(F10,Plats!$A$2:$A$398,0),13)</f>
        <v>0</v>
      </c>
      <c r="K12" s="44"/>
      <c r="L12" s="45">
        <f>INDEX(Plats!$A$2:$Y$398,MATCH(K10,Plats!$A$2:$A$398,0),11)</f>
        <v>0</v>
      </c>
      <c r="M12" s="45">
        <f>INDEX(Plats!$A$2:$Y$398,MATCH(K10,Plats!$A$2:$A$398,0),12)</f>
        <v>0</v>
      </c>
      <c r="N12" s="45">
        <f t="shared" si="2"/>
        <v>0</v>
      </c>
      <c r="O12" s="46">
        <f>INDEX(Plats!$A$2:$Y$398,MATCH(K10,Plats!$A$2:$A$398,0),13)</f>
        <v>0</v>
      </c>
      <c r="P12" s="44"/>
      <c r="Q12" s="45">
        <f>INDEX(Plats!$A$2:$Y$398,MATCH(P10,Plats!$A$2:$A$398,0),11)</f>
        <v>0</v>
      </c>
      <c r="R12" s="45">
        <f>INDEX(Plats!$A$2:$Y$398,MATCH(P10,Plats!$A$2:$A$398,0),12)</f>
        <v>0</v>
      </c>
      <c r="S12" s="45">
        <f t="shared" si="3"/>
        <v>0</v>
      </c>
      <c r="T12" s="46">
        <f>INDEX(Plats!$A$2:$Y$398,MATCH(P10,Plats!$A$2:$A$398,0),13)</f>
        <v>0</v>
      </c>
      <c r="U12" s="44"/>
      <c r="V12" s="45">
        <f>INDEX(Plats!$A$2:$Y$398,MATCH(U10,Plats!$A$2:$A$398,0),11)</f>
        <v>0</v>
      </c>
      <c r="W12" s="45">
        <f>INDEX(Plats!$A$2:$Y$398,MATCH(U10,Plats!$A$2:$A$398,0),12)</f>
        <v>0</v>
      </c>
      <c r="X12" s="45">
        <f t="shared" si="4"/>
        <v>0</v>
      </c>
      <c r="Y12" s="46">
        <f>INDEX(Plats!$A$2:$Y$398,MATCH(U10,Plats!$A$2:$A$398,0),13)</f>
        <v>0</v>
      </c>
    </row>
    <row r="13" spans="1:25" x14ac:dyDescent="0.25">
      <c r="A13" s="44"/>
      <c r="B13" s="45">
        <f>INDEX(Plats!$A$2:$Y$398,MATCH(A10,Plats!$A$2:$A$398,0),14)</f>
        <v>0</v>
      </c>
      <c r="C13" s="45">
        <f>INDEX(Plats!$A$2:$Y$398,MATCH(A10,Plats!$A$2:$A$398,0),15)</f>
        <v>0</v>
      </c>
      <c r="D13" s="45">
        <f t="shared" si="0"/>
        <v>0</v>
      </c>
      <c r="E13" s="46">
        <f>INDEX(Plats!$A$2:$Y$398,MATCH(A10,Plats!$A$2:$A$398,0),16)</f>
        <v>0</v>
      </c>
      <c r="F13" s="44"/>
      <c r="G13" s="45" t="str">
        <f>INDEX(Plats!$A$2:$Y$398,MATCH(F10,Plats!$A$2:$A$398,0),14)</f>
        <v>ail</v>
      </c>
      <c r="H13" s="45" t="str">
        <f>INDEX(Plats!$A$2:$Y$398,MATCH(F10,Plats!$A$2:$A$398,0),15)</f>
        <v>pm</v>
      </c>
      <c r="I13" s="45" t="e">
        <f t="shared" si="1"/>
        <v>#VALUE!</v>
      </c>
      <c r="J13" s="46">
        <f>INDEX(Plats!$A$2:$Y$398,MATCH(F10,Plats!$A$2:$A$398,0),16)</f>
        <v>0</v>
      </c>
      <c r="K13" s="44"/>
      <c r="L13" s="45">
        <f>INDEX(Plats!$A$2:$Y$398,MATCH(K10,Plats!$A$2:$A$398,0),14)</f>
        <v>0</v>
      </c>
      <c r="M13" s="45">
        <f>INDEX(Plats!$A$2:$Y$398,MATCH(K10,Plats!$A$2:$A$398,0),15)</f>
        <v>0</v>
      </c>
      <c r="N13" s="45">
        <f t="shared" si="2"/>
        <v>0</v>
      </c>
      <c r="O13" s="46">
        <f>INDEX(Plats!$A$2:$Y$398,MATCH(K10,Plats!$A$2:$A$398,0),16)</f>
        <v>0</v>
      </c>
      <c r="P13" s="44"/>
      <c r="Q13" s="45">
        <f>INDEX(Plats!$A$2:$Y$398,MATCH(P10,Plats!$A$2:$A$398,0),14)</f>
        <v>0</v>
      </c>
      <c r="R13" s="45">
        <f>INDEX(Plats!$A$2:$Y$398,MATCH(P10,Plats!$A$2:$A$398,0),15)</f>
        <v>0</v>
      </c>
      <c r="S13" s="45">
        <f t="shared" si="3"/>
        <v>0</v>
      </c>
      <c r="T13" s="46">
        <f>INDEX(Plats!$A$2:$Y$398,MATCH(P10,Plats!$A$2:$A$398,0),16)</f>
        <v>0</v>
      </c>
      <c r="U13" s="44"/>
      <c r="V13" s="45">
        <f>INDEX(Plats!$A$2:$Y$398,MATCH(U10,Plats!$A$2:$A$398,0),14)</f>
        <v>0</v>
      </c>
      <c r="W13" s="45">
        <f>INDEX(Plats!$A$2:$Y$398,MATCH(U10,Plats!$A$2:$A$398,0),15)</f>
        <v>0</v>
      </c>
      <c r="X13" s="45">
        <f t="shared" si="4"/>
        <v>0</v>
      </c>
      <c r="Y13" s="46">
        <f>INDEX(Plats!$A$2:$Y$398,MATCH(U10,Plats!$A$2:$A$398,0),16)</f>
        <v>0</v>
      </c>
    </row>
    <row r="14" spans="1:25" x14ac:dyDescent="0.25">
      <c r="A14" s="44"/>
      <c r="B14" s="45">
        <f>INDEX(Plats!$A$2:$Y$398,MATCH(A10,Plats!$A$2:$A$398,0),17)</f>
        <v>0</v>
      </c>
      <c r="C14" s="45">
        <f>INDEX(Plats!$A$2:$Y$398,MATCH(A10,Plats!$A$2:$A$398,0),18)</f>
        <v>0</v>
      </c>
      <c r="D14" s="45">
        <f t="shared" si="0"/>
        <v>0</v>
      </c>
      <c r="E14" s="46">
        <f>INDEX(Plats!$A$2:$Y$398,MATCH(A10,Plats!$A$2:$A$398,0),19)</f>
        <v>0</v>
      </c>
      <c r="F14" s="44"/>
      <c r="G14" s="45">
        <f>INDEX(Plats!$A$2:$Y$398,MATCH(F10,Plats!$A$2:$A$398,0),17)</f>
        <v>0</v>
      </c>
      <c r="H14" s="45">
        <f>INDEX(Plats!$A$2:$Y$398,MATCH(F10,Plats!$A$2:$A$398,0),18)</f>
        <v>0</v>
      </c>
      <c r="I14" s="45">
        <f t="shared" si="1"/>
        <v>0</v>
      </c>
      <c r="J14" s="46">
        <f>INDEX(Plats!$A$2:$Y$398,MATCH(F10,Plats!$A$2:$A$398,0),19)</f>
        <v>0</v>
      </c>
      <c r="K14" s="44"/>
      <c r="L14" s="45">
        <f>INDEX(Plats!$A$2:$Y$398,MATCH(K10,Plats!$A$2:$A$398,0),17)</f>
        <v>0</v>
      </c>
      <c r="M14" s="45">
        <f>INDEX(Plats!$A$2:$Y$398,MATCH(K10,Plats!$A$2:$A$398,0),18)</f>
        <v>0</v>
      </c>
      <c r="N14" s="45">
        <f t="shared" si="2"/>
        <v>0</v>
      </c>
      <c r="O14" s="46">
        <f>INDEX(Plats!$A$2:$Y$398,MATCH(K10,Plats!$A$2:$A$398,0),19)</f>
        <v>0</v>
      </c>
      <c r="P14" s="44"/>
      <c r="Q14" s="45">
        <f>INDEX(Plats!$A$2:$Y$398,MATCH(P10,Plats!$A$2:$A$398,0),17)</f>
        <v>0</v>
      </c>
      <c r="R14" s="45">
        <f>INDEX(Plats!$A$2:$Y$398,MATCH(P10,Plats!$A$2:$A$398,0),18)</f>
        <v>0</v>
      </c>
      <c r="S14" s="45">
        <f t="shared" si="3"/>
        <v>0</v>
      </c>
      <c r="T14" s="46">
        <f>INDEX(Plats!$A$2:$Y$398,MATCH(P10,Plats!$A$2:$A$398,0),19)</f>
        <v>0</v>
      </c>
      <c r="U14" s="44"/>
      <c r="V14" s="45">
        <f>INDEX(Plats!$A$2:$Y$398,MATCH(U10,Plats!$A$2:$A$398,0),17)</f>
        <v>0</v>
      </c>
      <c r="W14" s="45">
        <f>INDEX(Plats!$A$2:$Y$398,MATCH(U10,Plats!$A$2:$A$398,0),18)</f>
        <v>0</v>
      </c>
      <c r="X14" s="45">
        <f t="shared" si="4"/>
        <v>0</v>
      </c>
      <c r="Y14" s="46">
        <f>INDEX(Plats!$A$2:$Y$398,MATCH(U10,Plats!$A$2:$A$398,0),19)</f>
        <v>0</v>
      </c>
    </row>
    <row r="15" spans="1:25" x14ac:dyDescent="0.25">
      <c r="A15" s="44"/>
      <c r="B15" s="45">
        <f>INDEX(Plats!$A$2:$Y$398,MATCH(A10,Plats!$A$2:$A$398,0),20)</f>
        <v>0</v>
      </c>
      <c r="C15" s="45">
        <f>INDEX(Plats!$A$2:$Y$398,MATCH(A10,Plats!$A$2:$A$398,0),21)</f>
        <v>0</v>
      </c>
      <c r="D15" s="45">
        <f t="shared" si="0"/>
        <v>0</v>
      </c>
      <c r="E15" s="46">
        <f>INDEX(Plats!$A$2:$Y$398,MATCH(A10,Plats!$A$2:$A$398,0),22)</f>
        <v>0</v>
      </c>
      <c r="F15" s="44"/>
      <c r="G15" s="45">
        <f>INDEX(Plats!$A$2:$Y$398,MATCH(F10,Plats!$A$2:$A$398,0),20)</f>
        <v>0</v>
      </c>
      <c r="H15" s="45">
        <f>INDEX(Plats!$A$2:$Y$398,MATCH(F10,Plats!$A$2:$A$398,0),21)</f>
        <v>0</v>
      </c>
      <c r="I15" s="45">
        <f t="shared" si="1"/>
        <v>0</v>
      </c>
      <c r="J15" s="46">
        <f>INDEX(Plats!$A$2:$Y$398,MATCH(F10,Plats!$A$2:$A$398,0),22)</f>
        <v>0</v>
      </c>
      <c r="K15" s="44"/>
      <c r="L15" s="45">
        <f>INDEX(Plats!$A$2:$Y$398,MATCH(K10,Plats!$A$2:$A$398,0),20)</f>
        <v>0</v>
      </c>
      <c r="M15" s="45">
        <f>INDEX(Plats!$A$2:$Y$398,MATCH(K10,Plats!$A$2:$A$398,0),21)</f>
        <v>0</v>
      </c>
      <c r="N15" s="45">
        <f t="shared" si="2"/>
        <v>0</v>
      </c>
      <c r="O15" s="46">
        <f>INDEX(Plats!$A$2:$Y$398,MATCH(K10,Plats!$A$2:$A$398,0),22)</f>
        <v>0</v>
      </c>
      <c r="P15" s="44"/>
      <c r="Q15" s="45">
        <f>INDEX(Plats!$A$2:$Y$398,MATCH(P10,Plats!$A$2:$A$398,0),20)</f>
        <v>0</v>
      </c>
      <c r="R15" s="45">
        <f>INDEX(Plats!$A$2:$Y$398,MATCH(P10,Plats!$A$2:$A$398,0),21)</f>
        <v>0</v>
      </c>
      <c r="S15" s="45">
        <f t="shared" si="3"/>
        <v>0</v>
      </c>
      <c r="T15" s="46">
        <f>INDEX(Plats!$A$2:$Y$398,MATCH(P10,Plats!$A$2:$A$398,0),22)</f>
        <v>0</v>
      </c>
      <c r="U15" s="44"/>
      <c r="V15" s="45">
        <f>INDEX(Plats!$A$2:$Y$398,MATCH(U10,Plats!$A$2:$A$398,0),20)</f>
        <v>0</v>
      </c>
      <c r="W15" s="45">
        <f>INDEX(Plats!$A$2:$Y$398,MATCH(U10,Plats!$A$2:$A$398,0),21)</f>
        <v>0</v>
      </c>
      <c r="X15" s="45">
        <f t="shared" si="4"/>
        <v>0</v>
      </c>
      <c r="Y15" s="46">
        <f>INDEX(Plats!$A$2:$Y$398,MATCH(U10,Plats!$A$2:$A$398,0),22)</f>
        <v>0</v>
      </c>
    </row>
    <row r="16" spans="1:25" x14ac:dyDescent="0.25">
      <c r="A16" s="44"/>
      <c r="B16" s="45">
        <f>INDEX(Plats!$A$2:$Y$398,MATCH(A10,Plats!$A$2:$A$398,0),23)</f>
        <v>0</v>
      </c>
      <c r="C16" s="45">
        <f>INDEX(Plats!$A$2:$Y$398,MATCH(A10,Plats!$A$2:$A$398,0),24)</f>
        <v>0</v>
      </c>
      <c r="D16" s="45">
        <f t="shared" si="0"/>
        <v>0</v>
      </c>
      <c r="E16" s="46">
        <f>INDEX(Plats!$A$2:$Y$398,MATCH(A10,Plats!$A$2:$A$398,0),25)</f>
        <v>0</v>
      </c>
      <c r="F16" s="44"/>
      <c r="G16" s="45">
        <f>INDEX(Plats!$A$2:$Y$398,MATCH(F10,Plats!$A$2:$A$398,0),23)</f>
        <v>0</v>
      </c>
      <c r="H16" s="45">
        <f>INDEX(Plats!$A$2:$Y$398,MATCH(F10,Plats!$A$2:$A$398,0),24)</f>
        <v>0</v>
      </c>
      <c r="I16" s="45">
        <f t="shared" si="1"/>
        <v>0</v>
      </c>
      <c r="J16" s="46">
        <f>INDEX(Plats!$A$2:$Y$398,MATCH(F10,Plats!$A$2:$A$398,0),25)</f>
        <v>0</v>
      </c>
      <c r="K16" s="44"/>
      <c r="L16" s="45">
        <f>INDEX(Plats!$A$2:$Y$398,MATCH(K10,Plats!$A$2:$A$398,0),23)</f>
        <v>0</v>
      </c>
      <c r="M16" s="45">
        <f>INDEX(Plats!$A$2:$Y$398,MATCH(K10,Plats!$A$2:$A$398,0),24)</f>
        <v>0</v>
      </c>
      <c r="N16" s="45">
        <f t="shared" si="2"/>
        <v>0</v>
      </c>
      <c r="O16" s="46">
        <f>INDEX(Plats!$A$2:$Y$398,MATCH(K10,Plats!$A$2:$A$398,0),25)</f>
        <v>0</v>
      </c>
      <c r="P16" s="44"/>
      <c r="Q16" s="45">
        <f>INDEX(Plats!$A$2:$Y$398,MATCH(P10,Plats!$A$2:$A$398,0),23)</f>
        <v>0</v>
      </c>
      <c r="R16" s="45">
        <f>INDEX(Plats!$A$2:$Y$398,MATCH(P10,Plats!$A$2:$A$398,0),24)</f>
        <v>0</v>
      </c>
      <c r="S16" s="45">
        <f t="shared" si="3"/>
        <v>0</v>
      </c>
      <c r="T16" s="46">
        <f>INDEX(Plats!$A$2:$Y$398,MATCH(P10,Plats!$A$2:$A$398,0),25)</f>
        <v>0</v>
      </c>
      <c r="U16" s="44"/>
      <c r="V16" s="45">
        <f>INDEX(Plats!$A$2:$Y$398,MATCH(U10,Plats!$A$2:$A$398,0),23)</f>
        <v>0</v>
      </c>
      <c r="W16" s="45">
        <f>INDEX(Plats!$A$2:$Y$398,MATCH(U10,Plats!$A$2:$A$398,0),24)</f>
        <v>0</v>
      </c>
      <c r="X16" s="45">
        <f t="shared" si="4"/>
        <v>0</v>
      </c>
      <c r="Y16" s="46">
        <f>INDEX(Plats!$A$2:$Y$398,MATCH(U10,Plats!$A$2:$A$398,0),25)</f>
        <v>0</v>
      </c>
    </row>
    <row r="17" spans="1:25" x14ac:dyDescent="0.25">
      <c r="A17" s="44" t="str">
        <f>Semaine!C19</f>
        <v>Petits-pois</v>
      </c>
      <c r="B17" s="45" t="str">
        <f>INDEX(Accompagnements!$A$2:$Y$397,MATCH(A17,Accompagnements!$A$2:$A$397,0),5)</f>
        <v>petit pois</v>
      </c>
      <c r="C17" s="45">
        <f>INDEX(Accompagnements!$A$2:$Y$397,MATCH(A17,Accompagnements!$A$2:$A$397,0),6)</f>
        <v>90</v>
      </c>
      <c r="D17" s="45">
        <f t="shared" si="0"/>
        <v>6300</v>
      </c>
      <c r="E17" s="46" t="str">
        <f>INDEX(Accompagnements!$A$2:$Y$397,MATCH(A17,Accompagnements!$A$2:$A$397,0),7)</f>
        <v>g</v>
      </c>
      <c r="F17" s="44" t="str">
        <f>Semaine!D19</f>
        <v>--</v>
      </c>
      <c r="G17" s="45">
        <f>INDEX(Accompagnements!$A$2:$Y$397,MATCH(F17,Accompagnements!$A$2:$A$397,0),5)</f>
        <v>0</v>
      </c>
      <c r="H17" s="45">
        <f>INDEX(Accompagnements!$A$2:$Y$397,MATCH(F17,Accompagnements!$A$2:$A$397,0),6)</f>
        <v>0</v>
      </c>
      <c r="I17" s="45">
        <f t="shared" si="1"/>
        <v>0</v>
      </c>
      <c r="J17" s="46">
        <f>INDEX(Accompagnements!$A$2:$Y$397,MATCH(F17,Accompagnements!$A$2:$A$397,0),7)</f>
        <v>0</v>
      </c>
      <c r="K17" s="44" t="str">
        <f>Semaine!E19</f>
        <v>Haricots verts</v>
      </c>
      <c r="L17" s="45" t="str">
        <f>INDEX(Accompagnements!$A$2:$Y$397,MATCH(K17,Accompagnements!$A$2:$A$397,0),5)</f>
        <v>haricot vert</v>
      </c>
      <c r="M17" s="45">
        <f>INDEX(Accompagnements!$A$2:$Y$397,MATCH(K17,Accompagnements!$A$2:$A$397,0),6)</f>
        <v>100</v>
      </c>
      <c r="N17" s="45">
        <f t="shared" si="2"/>
        <v>6000</v>
      </c>
      <c r="O17" s="46" t="str">
        <f>INDEX(Accompagnements!$A$2:$Y$397,MATCH(K17,Accompagnements!$A$2:$A$397,0),7)</f>
        <v>g</v>
      </c>
      <c r="P17" s="44" t="str">
        <f>Semaine!F19</f>
        <v>Coquillettes</v>
      </c>
      <c r="Q17" s="45" t="str">
        <f>INDEX(Accompagnements!$A$2:$Y$397,MATCH(P17,Accompagnements!$A$2:$A$397,0),5)</f>
        <v>coquillettes</v>
      </c>
      <c r="R17" s="45">
        <f>INDEX(Accompagnements!$A$2:$Y$397,MATCH(P17,Accompagnements!$A$2:$A$397,0),6)</f>
        <v>50</v>
      </c>
      <c r="S17" s="45">
        <f t="shared" si="3"/>
        <v>3500</v>
      </c>
      <c r="T17" s="46" t="str">
        <f>INDEX(Accompagnements!$A$2:$Y$397,MATCH(P17,Accompagnements!$A$2:$A$397,0),7)</f>
        <v>g</v>
      </c>
      <c r="U17" s="44" t="str">
        <f>Semaine!G19</f>
        <v>Frites</v>
      </c>
      <c r="V17" s="45" t="str">
        <f>INDEX(Accompagnements!$A$2:$Y$397,MATCH(U17,Accompagnements!$A$2:$A$397,0),5)</f>
        <v>pomme de terre</v>
      </c>
      <c r="W17" s="45">
        <f>INDEX(Accompagnements!$A$2:$Y$397,MATCH(U17,Accompagnements!$A$2:$A$397,0),6)</f>
        <v>138</v>
      </c>
      <c r="X17" s="45">
        <f t="shared" si="4"/>
        <v>9660</v>
      </c>
      <c r="Y17" s="46" t="str">
        <f>INDEX(Accompagnements!$A$2:$Y$397,MATCH(U17,Accompagnements!$A$2:$A$397,0),7)</f>
        <v>g</v>
      </c>
    </row>
    <row r="18" spans="1:25" x14ac:dyDescent="0.25">
      <c r="A18" s="44"/>
      <c r="B18" s="45" t="str">
        <f>INDEX(Accompagnements!$A$2:$Y$397,MATCH(A17,Accompagnements!$A$2:$A$397,0),8)</f>
        <v>lardons</v>
      </c>
      <c r="C18" s="45">
        <f>INDEX(Accompagnements!$A$2:$Y$397,MATCH(A17,Accompagnements!$A$2:$A$397,0),9)</f>
        <v>10</v>
      </c>
      <c r="D18" s="45">
        <f t="shared" si="0"/>
        <v>700</v>
      </c>
      <c r="E18" s="46" t="str">
        <f>INDEX(Accompagnements!$A$2:$Y$397,MATCH(A17,Accompagnements!$A$2:$A$397,0),10)</f>
        <v>g</v>
      </c>
      <c r="F18" s="44"/>
      <c r="G18" s="45">
        <f>INDEX(Accompagnements!$A$2:$Y$397,MATCH(F17,Accompagnements!$A$2:$A$397,0),8)</f>
        <v>0</v>
      </c>
      <c r="H18" s="45">
        <f>INDEX(Accompagnements!$A$2:$Y$397,MATCH(F17,Accompagnements!$A$2:$A$397,0),9)</f>
        <v>0</v>
      </c>
      <c r="I18" s="45">
        <f t="shared" si="1"/>
        <v>0</v>
      </c>
      <c r="J18" s="46">
        <f>INDEX(Accompagnements!$A$2:$Y$397,MATCH(F17,Accompagnements!$A$2:$A$397,0),10)</f>
        <v>0</v>
      </c>
      <c r="K18" s="44"/>
      <c r="L18" s="45" t="str">
        <f>INDEX(Accompagnements!$A$2:$Y$397,MATCH(K17,Accompagnements!$A$2:$A$397,0),8)</f>
        <v>ail</v>
      </c>
      <c r="M18" s="45">
        <f>INDEX(Accompagnements!$A$2:$Y$397,MATCH(K17,Accompagnements!$A$2:$A$397,0),9)</f>
        <v>10</v>
      </c>
      <c r="N18" s="45">
        <f t="shared" si="2"/>
        <v>600</v>
      </c>
      <c r="O18" s="46" t="str">
        <f>INDEX(Accompagnements!$A$2:$Y$397,MATCH(K17,Accompagnements!$A$2:$A$397,0),10)</f>
        <v>g</v>
      </c>
      <c r="P18" s="44"/>
      <c r="Q18" s="45" t="str">
        <f>INDEX(Accompagnements!$A$2:$Y$397,MATCH(P17,Accompagnements!$A$2:$A$397,0),8)</f>
        <v>beurre</v>
      </c>
      <c r="R18" s="45">
        <f>INDEX(Accompagnements!$A$2:$Y$397,MATCH(P17,Accompagnements!$A$2:$A$397,0),9)</f>
        <v>10</v>
      </c>
      <c r="S18" s="45">
        <f t="shared" si="3"/>
        <v>700</v>
      </c>
      <c r="T18" s="46" t="str">
        <f>INDEX(Accompagnements!$A$2:$Y$397,MATCH(P17,Accompagnements!$A$2:$A$397,0),10)</f>
        <v>g</v>
      </c>
      <c r="U18" s="44"/>
      <c r="V18" s="45" t="str">
        <f>INDEX(Accompagnements!$A$2:$Y$397,MATCH(U17,Accompagnements!$A$2:$A$397,0),8)</f>
        <v>huile</v>
      </c>
      <c r="W18" s="45" t="str">
        <f>INDEX(Accompagnements!$A$2:$Y$397,MATCH(U17,Accompagnements!$A$2:$A$397,0),9)</f>
        <v>pm</v>
      </c>
      <c r="X18" s="45" t="e">
        <f t="shared" si="4"/>
        <v>#VALUE!</v>
      </c>
      <c r="Y18" s="46">
        <f>INDEX(Accompagnements!$A$2:$Y$397,MATCH(U17,Accompagnements!$A$2:$A$397,0),10)</f>
        <v>0</v>
      </c>
    </row>
    <row r="19" spans="1:25" x14ac:dyDescent="0.25">
      <c r="A19" s="44"/>
      <c r="B19" s="45" t="str">
        <f>INDEX(Accompagnements!$A$2:$Y$397,MATCH(A17,Accompagnements!$A$2:$A$397,0),11)</f>
        <v>oignons</v>
      </c>
      <c r="C19" s="45">
        <f>INDEX(Accompagnements!$A$2:$Y$397,MATCH(A17,Accompagnements!$A$2:$A$397,0),12)</f>
        <v>10</v>
      </c>
      <c r="D19" s="45">
        <f t="shared" si="0"/>
        <v>700</v>
      </c>
      <c r="E19" s="46" t="str">
        <f>INDEX(Accompagnements!$A$2:$Y$397,MATCH(A17,Accompagnements!$A$2:$A$397,0),13)</f>
        <v>g</v>
      </c>
      <c r="F19" s="44"/>
      <c r="G19" s="45">
        <f>INDEX(Accompagnements!$A$2:$Y$397,MATCH(F17,Accompagnements!$A$2:$A$397,0),11)</f>
        <v>0</v>
      </c>
      <c r="H19" s="45">
        <f>INDEX(Accompagnements!$A$2:$Y$397,MATCH(F17,Accompagnements!$A$2:$A$397,0),12)</f>
        <v>0</v>
      </c>
      <c r="I19" s="45">
        <f t="shared" si="1"/>
        <v>0</v>
      </c>
      <c r="J19" s="46">
        <f>INDEX(Accompagnements!$A$2:$Y$397,MATCH(F17,Accompagnements!$A$2:$A$397,0),13)</f>
        <v>0</v>
      </c>
      <c r="K19" s="44"/>
      <c r="L19" s="45">
        <f>INDEX(Accompagnements!$A$2:$Y$397,MATCH(K17,Accompagnements!$A$2:$A$397,0),11)</f>
        <v>0</v>
      </c>
      <c r="M19" s="45">
        <f>INDEX(Accompagnements!$A$2:$Y$397,MATCH(K17,Accompagnements!$A$2:$A$397,0),12)</f>
        <v>0</v>
      </c>
      <c r="N19" s="45">
        <f t="shared" si="2"/>
        <v>0</v>
      </c>
      <c r="O19" s="46">
        <f>INDEX(Accompagnements!$A$2:$Y$397,MATCH(K17,Accompagnements!$A$2:$A$397,0),13)</f>
        <v>0</v>
      </c>
      <c r="P19" s="44"/>
      <c r="Q19" s="45">
        <f>INDEX(Accompagnements!$A$2:$Y$397,MATCH(P17,Accompagnements!$A$2:$A$397,0),11)</f>
        <v>0</v>
      </c>
      <c r="R19" s="45">
        <f>INDEX(Accompagnements!$A$2:$Y$397,MATCH(P17,Accompagnements!$A$2:$A$397,0),12)</f>
        <v>0</v>
      </c>
      <c r="S19" s="45">
        <f t="shared" si="3"/>
        <v>0</v>
      </c>
      <c r="T19" s="46">
        <f>INDEX(Accompagnements!$A$2:$Y$397,MATCH(P17,Accompagnements!$A$2:$A$397,0),13)</f>
        <v>0</v>
      </c>
      <c r="U19" s="44"/>
      <c r="V19" s="45">
        <f>INDEX(Accompagnements!$A$2:$Y$397,MATCH(U17,Accompagnements!$A$2:$A$397,0),11)</f>
        <v>0</v>
      </c>
      <c r="W19" s="45">
        <f>INDEX(Accompagnements!$A$2:$Y$397,MATCH(U17,Accompagnements!$A$2:$A$397,0),12)</f>
        <v>0</v>
      </c>
      <c r="X19" s="45">
        <f t="shared" si="4"/>
        <v>0</v>
      </c>
      <c r="Y19" s="46">
        <f>INDEX(Accompagnements!$A$2:$Y$397,MATCH(U17,Accompagnements!$A$2:$A$397,0),13)</f>
        <v>0</v>
      </c>
    </row>
    <row r="20" spans="1:25" x14ac:dyDescent="0.25">
      <c r="A20" s="44"/>
      <c r="B20" s="45" t="str">
        <f>INDEX(Accompagnements!$A$2:$Y$397,MATCH(A17,Accompagnements!$A$2:$A$397,0),14)</f>
        <v>carotte</v>
      </c>
      <c r="C20" s="45">
        <f>INDEX(Accompagnements!$A$2:$Y$397,MATCH(A17,Accompagnements!$A$2:$A$397,0),15)</f>
        <v>10</v>
      </c>
      <c r="D20" s="45">
        <f t="shared" si="0"/>
        <v>700</v>
      </c>
      <c r="E20" s="46" t="str">
        <f>INDEX(Accompagnements!$A$2:$Y$397,MATCH(A17,Accompagnements!$A$2:$A$397,0),16)</f>
        <v>g</v>
      </c>
      <c r="F20" s="44"/>
      <c r="G20" s="45">
        <f>INDEX(Accompagnements!$A$2:$Y$397,MATCH(F17,Accompagnements!$A$2:$A$397,0),14)</f>
        <v>0</v>
      </c>
      <c r="H20" s="45">
        <f>INDEX(Accompagnements!$A$2:$Y$397,MATCH(F17,Accompagnements!$A$2:$A$397,0),15)</f>
        <v>0</v>
      </c>
      <c r="I20" s="45">
        <f t="shared" si="1"/>
        <v>0</v>
      </c>
      <c r="J20" s="46">
        <f>INDEX(Accompagnements!$A$2:$Y$397,MATCH(F17,Accompagnements!$A$2:$A$397,0),16)</f>
        <v>0</v>
      </c>
      <c r="K20" s="44"/>
      <c r="L20" s="45">
        <f>INDEX(Accompagnements!$A$2:$Y$397,MATCH(K17,Accompagnements!$A$2:$A$397,0),14)</f>
        <v>0</v>
      </c>
      <c r="M20" s="45">
        <f>INDEX(Accompagnements!$A$2:$Y$397,MATCH(K17,Accompagnements!$A$2:$A$397,0),15)</f>
        <v>0</v>
      </c>
      <c r="N20" s="45">
        <f t="shared" si="2"/>
        <v>0</v>
      </c>
      <c r="O20" s="46">
        <f>INDEX(Accompagnements!$A$2:$Y$397,MATCH(K17,Accompagnements!$A$2:$A$397,0),16)</f>
        <v>0</v>
      </c>
      <c r="P20" s="44"/>
      <c r="Q20" s="45">
        <f>INDEX(Accompagnements!$A$2:$Y$397,MATCH(P17,Accompagnements!$A$2:$A$397,0),14)</f>
        <v>0</v>
      </c>
      <c r="R20" s="45">
        <f>INDEX(Accompagnements!$A$2:$Y$397,MATCH(P17,Accompagnements!$A$2:$A$397,0),15)</f>
        <v>0</v>
      </c>
      <c r="S20" s="45">
        <f t="shared" si="3"/>
        <v>0</v>
      </c>
      <c r="T20" s="46">
        <f>INDEX(Accompagnements!$A$2:$Y$397,MATCH(P17,Accompagnements!$A$2:$A$397,0),16)</f>
        <v>0</v>
      </c>
      <c r="U20" s="44"/>
      <c r="V20" s="45">
        <f>INDEX(Accompagnements!$A$2:$Y$397,MATCH(U17,Accompagnements!$A$2:$A$397,0),14)</f>
        <v>0</v>
      </c>
      <c r="W20" s="45">
        <f>INDEX(Accompagnements!$A$2:$Y$397,MATCH(U17,Accompagnements!$A$2:$A$397,0),15)</f>
        <v>0</v>
      </c>
      <c r="X20" s="45">
        <f t="shared" si="4"/>
        <v>0</v>
      </c>
      <c r="Y20" s="46">
        <f>INDEX(Accompagnements!$A$2:$Y$397,MATCH(U17,Accompagnements!$A$2:$A$397,0),16)</f>
        <v>0</v>
      </c>
    </row>
    <row r="21" spans="1:25" x14ac:dyDescent="0.25">
      <c r="A21" s="44"/>
      <c r="B21" s="45">
        <f>INDEX(Accompagnements!$A$2:$Y$397,MATCH(A17,Accompagnements!$A$2:$A$397,0),17)</f>
        <v>0</v>
      </c>
      <c r="C21" s="45">
        <f>INDEX(Accompagnements!$A$2:$Y$397,MATCH(A17,Accompagnements!$A$2:$A$397,0),18)</f>
        <v>0</v>
      </c>
      <c r="D21" s="45">
        <f t="shared" si="0"/>
        <v>0</v>
      </c>
      <c r="E21" s="46">
        <f>INDEX(Accompagnements!$A$2:$Y$397,MATCH(A17,Accompagnements!$A$2:$A$397,0),19)</f>
        <v>0</v>
      </c>
      <c r="F21" s="44"/>
      <c r="G21" s="45">
        <f>INDEX(Accompagnements!$A$2:$Y$397,MATCH(F17,Accompagnements!$A$2:$A$397,0),17)</f>
        <v>0</v>
      </c>
      <c r="H21" s="45">
        <f>INDEX(Accompagnements!$A$2:$Y$397,MATCH(F17,Accompagnements!$A$2:$A$397,0),18)</f>
        <v>0</v>
      </c>
      <c r="I21" s="45">
        <f t="shared" si="1"/>
        <v>0</v>
      </c>
      <c r="J21" s="46">
        <f>INDEX(Accompagnements!$A$2:$Y$397,MATCH(F17,Accompagnements!$A$2:$A$397,0),19)</f>
        <v>0</v>
      </c>
      <c r="K21" s="44"/>
      <c r="L21" s="45">
        <f>INDEX(Accompagnements!$A$2:$Y$397,MATCH(K17,Accompagnements!$A$2:$A$397,0),17)</f>
        <v>0</v>
      </c>
      <c r="M21" s="45">
        <f>INDEX(Accompagnements!$A$2:$Y$397,MATCH(K17,Accompagnements!$A$2:$A$397,0),18)</f>
        <v>0</v>
      </c>
      <c r="N21" s="45">
        <f t="shared" si="2"/>
        <v>0</v>
      </c>
      <c r="O21" s="46">
        <f>INDEX(Accompagnements!$A$2:$Y$397,MATCH(K17,Accompagnements!$A$2:$A$397,0),19)</f>
        <v>0</v>
      </c>
      <c r="P21" s="44"/>
      <c r="Q21" s="45">
        <f>INDEX(Accompagnements!$A$2:$Y$397,MATCH(P17,Accompagnements!$A$2:$A$397,0),17)</f>
        <v>0</v>
      </c>
      <c r="R21" s="45">
        <f>INDEX(Accompagnements!$A$2:$Y$397,MATCH(P17,Accompagnements!$A$2:$A$397,0),18)</f>
        <v>0</v>
      </c>
      <c r="S21" s="45">
        <f t="shared" si="3"/>
        <v>0</v>
      </c>
      <c r="T21" s="46">
        <f>INDEX(Accompagnements!$A$2:$Y$397,MATCH(P17,Accompagnements!$A$2:$A$397,0),19)</f>
        <v>0</v>
      </c>
      <c r="U21" s="44"/>
      <c r="V21" s="45">
        <f>INDEX(Accompagnements!$A$2:$Y$397,MATCH(U17,Accompagnements!$A$2:$A$397,0),17)</f>
        <v>0</v>
      </c>
      <c r="W21" s="45">
        <f>INDEX(Accompagnements!$A$2:$Y$397,MATCH(U17,Accompagnements!$A$2:$A$397,0),18)</f>
        <v>0</v>
      </c>
      <c r="X21" s="45">
        <f t="shared" si="4"/>
        <v>0</v>
      </c>
      <c r="Y21" s="46">
        <f>INDEX(Accompagnements!$A$2:$Y$397,MATCH(U17,Accompagnements!$A$2:$A$397,0),19)</f>
        <v>0</v>
      </c>
    </row>
    <row r="22" spans="1:25" x14ac:dyDescent="0.25">
      <c r="A22" s="44"/>
      <c r="B22" s="45">
        <f>INDEX(Accompagnements!$A$2:$Y$397,MATCH(A17,Accompagnements!$A$2:$A$397,0),20)</f>
        <v>0</v>
      </c>
      <c r="C22" s="45">
        <f>INDEX(Accompagnements!$A$2:$Y$397,MATCH(A17,Accompagnements!$A$2:$A$397,0),21)</f>
        <v>0</v>
      </c>
      <c r="D22" s="45">
        <f t="shared" si="0"/>
        <v>0</v>
      </c>
      <c r="E22" s="46">
        <f>INDEX(Accompagnements!$A$2:$Y$397,MATCH(A17,Accompagnements!$A$2:$A$397,0),22)</f>
        <v>0</v>
      </c>
      <c r="F22" s="44"/>
      <c r="G22" s="45">
        <f>INDEX(Accompagnements!$A$2:$Y$397,MATCH(F17,Accompagnements!$A$2:$A$397,0),20)</f>
        <v>0</v>
      </c>
      <c r="H22" s="45">
        <f>INDEX(Accompagnements!$A$2:$Y$397,MATCH(F17,Accompagnements!$A$2:$A$397,0),21)</f>
        <v>0</v>
      </c>
      <c r="I22" s="45">
        <f t="shared" si="1"/>
        <v>0</v>
      </c>
      <c r="J22" s="46">
        <f>INDEX(Accompagnements!$A$2:$Y$397,MATCH(F17,Accompagnements!$A$2:$A$397,0),22)</f>
        <v>0</v>
      </c>
      <c r="K22" s="44"/>
      <c r="L22" s="45">
        <f>INDEX(Accompagnements!$A$2:$Y$397,MATCH(K17,Accompagnements!$A$2:$A$397,0),20)</f>
        <v>0</v>
      </c>
      <c r="M22" s="45">
        <f>INDEX(Accompagnements!$A$2:$Y$397,MATCH(K17,Accompagnements!$A$2:$A$397,0),21)</f>
        <v>0</v>
      </c>
      <c r="N22" s="45">
        <f t="shared" si="2"/>
        <v>0</v>
      </c>
      <c r="O22" s="46">
        <f>INDEX(Accompagnements!$A$2:$Y$397,MATCH(K17,Accompagnements!$A$2:$A$397,0),22)</f>
        <v>0</v>
      </c>
      <c r="P22" s="44"/>
      <c r="Q22" s="45">
        <f>INDEX(Accompagnements!$A$2:$Y$397,MATCH(P17,Accompagnements!$A$2:$A$397,0),20)</f>
        <v>0</v>
      </c>
      <c r="R22" s="45">
        <f>INDEX(Accompagnements!$A$2:$Y$397,MATCH(P17,Accompagnements!$A$2:$A$397,0),21)</f>
        <v>0</v>
      </c>
      <c r="S22" s="45">
        <f t="shared" si="3"/>
        <v>0</v>
      </c>
      <c r="T22" s="46">
        <f>INDEX(Accompagnements!$A$2:$Y$397,MATCH(P17,Accompagnements!$A$2:$A$397,0),22)</f>
        <v>0</v>
      </c>
      <c r="U22" s="44"/>
      <c r="V22" s="45">
        <f>INDEX(Accompagnements!$A$2:$Y$397,MATCH(U17,Accompagnements!$A$2:$A$397,0),20)</f>
        <v>0</v>
      </c>
      <c r="W22" s="45">
        <f>INDEX(Accompagnements!$A$2:$Y$397,MATCH(U17,Accompagnements!$A$2:$A$397,0),21)</f>
        <v>0</v>
      </c>
      <c r="X22" s="45">
        <f t="shared" si="4"/>
        <v>0</v>
      </c>
      <c r="Y22" s="46">
        <f>INDEX(Accompagnements!$A$2:$Y$397,MATCH(U17,Accompagnements!$A$2:$A$397,0),22)</f>
        <v>0</v>
      </c>
    </row>
    <row r="23" spans="1:25" x14ac:dyDescent="0.25">
      <c r="A23" s="44"/>
      <c r="B23" s="45">
        <f>INDEX(Accompagnements!$A$2:$Y$397,MATCH(A17,Accompagnements!$A$2:$A$397,0),23)</f>
        <v>0</v>
      </c>
      <c r="C23" s="45">
        <f>INDEX(Accompagnements!$A$2:$Y$397,MATCH(A17,Accompagnements!$A$2:$A$397,0),24)</f>
        <v>0</v>
      </c>
      <c r="D23" s="45">
        <f t="shared" si="0"/>
        <v>0</v>
      </c>
      <c r="E23" s="46">
        <f>INDEX(Accompagnements!$A$2:$Y$397,MATCH(A17,Accompagnements!$A$2:$A$397,0),25)</f>
        <v>0</v>
      </c>
      <c r="F23" s="44"/>
      <c r="G23" s="45">
        <f>INDEX(Accompagnements!$A$2:$Y$397,MATCH(F17,Accompagnements!$A$2:$A$397,0),23)</f>
        <v>0</v>
      </c>
      <c r="H23" s="45">
        <f>INDEX(Accompagnements!$A$2:$Y$397,MATCH(F17,Accompagnements!$A$2:$A$397,0),24)</f>
        <v>0</v>
      </c>
      <c r="I23" s="45">
        <f t="shared" si="1"/>
        <v>0</v>
      </c>
      <c r="J23" s="46">
        <f>INDEX(Accompagnements!$A$2:$Y$397,MATCH(F17,Accompagnements!$A$2:$A$397,0),25)</f>
        <v>0</v>
      </c>
      <c r="K23" s="44"/>
      <c r="L23" s="45">
        <f>INDEX(Accompagnements!$A$2:$Y$397,MATCH(K17,Accompagnements!$A$2:$A$397,0),23)</f>
        <v>0</v>
      </c>
      <c r="M23" s="45">
        <f>INDEX(Accompagnements!$A$2:$Y$397,MATCH(K17,Accompagnements!$A$2:$A$397,0),24)</f>
        <v>0</v>
      </c>
      <c r="N23" s="45">
        <f t="shared" si="2"/>
        <v>0</v>
      </c>
      <c r="O23" s="46">
        <f>INDEX(Accompagnements!$A$2:$Y$397,MATCH(K17,Accompagnements!$A$2:$A$397,0),25)</f>
        <v>0</v>
      </c>
      <c r="P23" s="44"/>
      <c r="Q23" s="45">
        <f>INDEX(Accompagnements!$A$2:$Y$397,MATCH(P17,Accompagnements!$A$2:$A$397,0),23)</f>
        <v>0</v>
      </c>
      <c r="R23" s="45">
        <f>INDEX(Accompagnements!$A$2:$Y$397,MATCH(P17,Accompagnements!$A$2:$A$397,0),24)</f>
        <v>0</v>
      </c>
      <c r="S23" s="45">
        <f t="shared" si="3"/>
        <v>0</v>
      </c>
      <c r="T23" s="46">
        <f>INDEX(Accompagnements!$A$2:$Y$397,MATCH(P17,Accompagnements!$A$2:$A$397,0),25)</f>
        <v>0</v>
      </c>
      <c r="U23" s="44"/>
      <c r="V23" s="45">
        <f>INDEX(Accompagnements!$A$2:$Y$397,MATCH(U17,Accompagnements!$A$2:$A$397,0),23)</f>
        <v>0</v>
      </c>
      <c r="W23" s="45">
        <f>INDEX(Accompagnements!$A$2:$Y$397,MATCH(U17,Accompagnements!$A$2:$A$397,0),24)</f>
        <v>0</v>
      </c>
      <c r="X23" s="45">
        <f t="shared" si="4"/>
        <v>0</v>
      </c>
      <c r="Y23" s="46">
        <f>INDEX(Accompagnements!$A$2:$Y$397,MATCH(U17,Accompagnements!$A$2:$A$397,0),25)</f>
        <v>0</v>
      </c>
    </row>
    <row r="24" spans="1:25" x14ac:dyDescent="0.25">
      <c r="A24" s="44" t="str">
        <f>Semaine!C20</f>
        <v>Chanteneige</v>
      </c>
      <c r="B24" s="45" t="str">
        <f>INDEX(Fromage!$A$2:$Y$396,MATCH(A24,Fromage!$A$2:$A$396,0),5)</f>
        <v>Edam</v>
      </c>
      <c r="C24" s="45">
        <f>INDEX(Fromage!$A$2:$Y$396,MATCH(A24,Fromage!$A$2:$A$396,0),6)</f>
        <v>20</v>
      </c>
      <c r="D24" s="45">
        <f t="shared" si="0"/>
        <v>1400</v>
      </c>
      <c r="E24" s="46" t="str">
        <f>INDEX(Fromage!$A$2:$Y$396,MATCH(A24,Fromage!$A$2:$A$396,0),7)</f>
        <v>g</v>
      </c>
      <c r="F24" s="44" t="str">
        <f>Semaine!D20</f>
        <v>Velouté aux fruits panachés</v>
      </c>
      <c r="G24" s="45" t="str">
        <f>INDEX(Fromage!$A$2:$Y$396,MATCH(F24,Fromage!$A$2:$A$396,0),5)</f>
        <v>velouté (yaourt)</v>
      </c>
      <c r="H24" s="45">
        <f>INDEX(Fromage!$A$2:$Y$396,MATCH(F24,Fromage!$A$2:$A$396,0),6)</f>
        <v>1</v>
      </c>
      <c r="I24" s="45">
        <f t="shared" si="1"/>
        <v>70</v>
      </c>
      <c r="J24" s="46" t="str">
        <f>INDEX(Fromage!$A$2:$Y$396,MATCH(F24,Fromage!$A$2:$A$396,0),7)</f>
        <v>unité</v>
      </c>
      <c r="K24" s="44" t="str">
        <f>Semaine!E20</f>
        <v xml:space="preserve">Fromage </v>
      </c>
      <c r="L24" s="45" t="str">
        <f>INDEX(Fromage!$A$2:$Y$396,MATCH(K24,Fromage!$A$2:$A$396,0),5)</f>
        <v>Fromage</v>
      </c>
      <c r="M24" s="45">
        <f>INDEX(Fromage!$A$2:$Y$396,MATCH(K24,Fromage!$A$2:$A$396,0),6)</f>
        <v>1</v>
      </c>
      <c r="N24" s="45">
        <f t="shared" si="2"/>
        <v>60</v>
      </c>
      <c r="O24" s="46" t="str">
        <f>INDEX(Fromage!$A$2:$Y$396,MATCH(K24,Fromage!$A$2:$A$396,0),7)</f>
        <v>portion</v>
      </c>
      <c r="P24" s="44" t="str">
        <f>Semaine!F20</f>
        <v xml:space="preserve">Fromage </v>
      </c>
      <c r="Q24" s="45" t="str">
        <f>INDEX(Fromage!$A$2:$Y$396,MATCH(P24,Fromage!$A$2:$A$396,0),5)</f>
        <v>Fromage</v>
      </c>
      <c r="R24" s="45">
        <f>INDEX(Fromage!$A$2:$Y$396,MATCH(P24,Fromage!$A$2:$A$396,0),6)</f>
        <v>1</v>
      </c>
      <c r="S24" s="45">
        <f t="shared" si="3"/>
        <v>70</v>
      </c>
      <c r="T24" s="46" t="str">
        <f>INDEX(Fromage!$A$2:$Y$396,MATCH(P24,Fromage!$A$2:$A$396,0),7)</f>
        <v>portion</v>
      </c>
      <c r="U24" s="44" t="str">
        <f>Semaine!G20</f>
        <v>Yaourt aux fruits</v>
      </c>
      <c r="V24" s="45" t="str">
        <f>INDEX(Fromage!$A$2:$Y$396,MATCH(U24,Fromage!$A$2:$A$396,0),5)</f>
        <v>yaourt aux fruits</v>
      </c>
      <c r="W24" s="45">
        <f>INDEX(Fromage!$A$2:$Y$396,MATCH(U24,Fromage!$A$2:$A$396,0),6)</f>
        <v>1</v>
      </c>
      <c r="X24" s="45">
        <f t="shared" si="4"/>
        <v>70</v>
      </c>
      <c r="Y24" s="46" t="str">
        <f>INDEX(Fromage!$A$2:$Y$396,MATCH(U24,Fromage!$A$2:$A$396,0),7)</f>
        <v>unité</v>
      </c>
    </row>
    <row r="25" spans="1:25" x14ac:dyDescent="0.25">
      <c r="A25" s="44"/>
      <c r="B25" s="45">
        <f>INDEX(Fromage!$A$2:$Y$396,MATCH(A24,Fromage!$A$2:$A$396,0),8)</f>
        <v>0</v>
      </c>
      <c r="C25" s="45">
        <f>INDEX(Fromage!$A$2:$Y$396,MATCH(A24,Fromage!$A$2:$A$396,0),9)</f>
        <v>0</v>
      </c>
      <c r="D25" s="45">
        <f t="shared" si="0"/>
        <v>0</v>
      </c>
      <c r="E25" s="46">
        <f>INDEX(Fromage!$A$2:$Y$396,MATCH(A24,Fromage!$A$2:$A$396,0),10)</f>
        <v>0</v>
      </c>
      <c r="F25" s="44"/>
      <c r="G25" s="45">
        <f>INDEX(Fromage!$A$2:$Y$396,MATCH(F24,Fromage!$A$2:$A$396,0),8)</f>
        <v>0</v>
      </c>
      <c r="H25" s="45">
        <f>INDEX(Fromage!$A$2:$Y$396,MATCH(F24,Fromage!$A$2:$A$396,0),9)</f>
        <v>0</v>
      </c>
      <c r="I25" s="45">
        <f t="shared" si="1"/>
        <v>0</v>
      </c>
      <c r="J25" s="46">
        <f>INDEX(Fromage!$A$2:$Y$396,MATCH(F24,Fromage!$A$2:$A$396,0),10)</f>
        <v>0</v>
      </c>
      <c r="K25" s="44"/>
      <c r="L25" s="45">
        <f>INDEX(Fromage!$A$2:$Y$396,MATCH(K24,Fromage!$A$2:$A$396,0),8)</f>
        <v>0</v>
      </c>
      <c r="M25" s="45">
        <f>INDEX(Fromage!$A$2:$Y$396,MATCH(K24,Fromage!$A$2:$A$396,0),9)</f>
        <v>0</v>
      </c>
      <c r="N25" s="45">
        <f t="shared" si="2"/>
        <v>0</v>
      </c>
      <c r="O25" s="46">
        <f>INDEX(Fromage!$A$2:$Y$396,MATCH(K24,Fromage!$A$2:$A$396,0),10)</f>
        <v>0</v>
      </c>
      <c r="P25" s="44"/>
      <c r="Q25" s="45">
        <f>INDEX(Fromage!$A$2:$Y$396,MATCH(P24,Fromage!$A$2:$A$396,0),8)</f>
        <v>0</v>
      </c>
      <c r="R25" s="45">
        <f>INDEX(Fromage!$A$2:$Y$396,MATCH(P24,Fromage!$A$2:$A$396,0),9)</f>
        <v>0</v>
      </c>
      <c r="S25" s="45">
        <f t="shared" si="3"/>
        <v>0</v>
      </c>
      <c r="T25" s="46">
        <f>INDEX(Fromage!$A$2:$Y$396,MATCH(P24,Fromage!$A$2:$A$396,0),10)</f>
        <v>0</v>
      </c>
      <c r="U25" s="44"/>
      <c r="V25" s="45">
        <f>INDEX(Fromage!$A$2:$Y$396,MATCH(U24,Fromage!$A$2:$A$396,0),8)</f>
        <v>0</v>
      </c>
      <c r="W25" s="45">
        <f>INDEX(Fromage!$A$2:$Y$396,MATCH(U24,Fromage!$A$2:$A$396,0),9)</f>
        <v>0</v>
      </c>
      <c r="X25" s="45">
        <f t="shared" si="4"/>
        <v>0</v>
      </c>
      <c r="Y25" s="46">
        <f>INDEX(Fromage!$A$2:$Y$396,MATCH(U24,Fromage!$A$2:$A$396,0),10)</f>
        <v>0</v>
      </c>
    </row>
    <row r="26" spans="1:25" x14ac:dyDescent="0.25">
      <c r="A26" s="44"/>
      <c r="B26" s="45">
        <f>INDEX(Fromage!$A$2:$Y$396,MATCH(A24,Fromage!$A$2:$A$396,0),11)</f>
        <v>0</v>
      </c>
      <c r="C26" s="45">
        <f>INDEX(Fromage!$A$2:$Y$396,MATCH(A24,Fromage!$A$2:$A$396,0),12)</f>
        <v>0</v>
      </c>
      <c r="D26" s="45">
        <f t="shared" si="0"/>
        <v>0</v>
      </c>
      <c r="E26" s="46">
        <f>INDEX(Fromage!$A$2:$Y$396,MATCH(A24,Fromage!$A$2:$A$396,0),13)</f>
        <v>0</v>
      </c>
      <c r="F26" s="44"/>
      <c r="G26" s="45">
        <f>INDEX(Fromage!$A$2:$Y$396,MATCH(F24,Fromage!$A$2:$A$396,0),11)</f>
        <v>0</v>
      </c>
      <c r="H26" s="45">
        <f>INDEX(Fromage!$A$2:$Y$396,MATCH(F24,Fromage!$A$2:$A$396,0),12)</f>
        <v>0</v>
      </c>
      <c r="I26" s="45">
        <f t="shared" si="1"/>
        <v>0</v>
      </c>
      <c r="J26" s="46">
        <f>INDEX(Fromage!$A$2:$Y$396,MATCH(F24,Fromage!$A$2:$A$396,0),13)</f>
        <v>0</v>
      </c>
      <c r="K26" s="44"/>
      <c r="L26" s="45">
        <f>INDEX(Fromage!$A$2:$Y$396,MATCH(K24,Fromage!$A$2:$A$396,0),11)</f>
        <v>0</v>
      </c>
      <c r="M26" s="45">
        <f>INDEX(Fromage!$A$2:$Y$396,MATCH(K24,Fromage!$A$2:$A$396,0),12)</f>
        <v>0</v>
      </c>
      <c r="N26" s="45">
        <f t="shared" si="2"/>
        <v>0</v>
      </c>
      <c r="O26" s="46">
        <f>INDEX(Fromage!$A$2:$Y$396,MATCH(K24,Fromage!$A$2:$A$396,0),13)</f>
        <v>0</v>
      </c>
      <c r="P26" s="44"/>
      <c r="Q26" s="45">
        <f>INDEX(Fromage!$A$2:$Y$396,MATCH(P24,Fromage!$A$2:$A$396,0),11)</f>
        <v>0</v>
      </c>
      <c r="R26" s="45">
        <f>INDEX(Fromage!$A$2:$Y$396,MATCH(P24,Fromage!$A$2:$A$396,0),12)</f>
        <v>0</v>
      </c>
      <c r="S26" s="45">
        <f t="shared" si="3"/>
        <v>0</v>
      </c>
      <c r="T26" s="46">
        <f>INDEX(Fromage!$A$2:$Y$396,MATCH(P24,Fromage!$A$2:$A$396,0),13)</f>
        <v>0</v>
      </c>
      <c r="U26" s="44"/>
      <c r="V26" s="45">
        <f>INDEX(Fromage!$A$2:$Y$396,MATCH(U24,Fromage!$A$2:$A$396,0),11)</f>
        <v>0</v>
      </c>
      <c r="W26" s="45">
        <f>INDEX(Fromage!$A$2:$Y$396,MATCH(U24,Fromage!$A$2:$A$396,0),12)</f>
        <v>0</v>
      </c>
      <c r="X26" s="45">
        <f t="shared" si="4"/>
        <v>0</v>
      </c>
      <c r="Y26" s="46">
        <f>INDEX(Fromage!$A$2:$Y$396,MATCH(U24,Fromage!$A$2:$A$396,0),13)</f>
        <v>0</v>
      </c>
    </row>
    <row r="27" spans="1:25" x14ac:dyDescent="0.25">
      <c r="A27" s="44"/>
      <c r="B27" s="45">
        <f>INDEX(Fromage!$A$2:$Y$396,MATCH(A24,Fromage!$A$2:$A$396,0),14)</f>
        <v>0</v>
      </c>
      <c r="C27" s="45">
        <f>INDEX(Fromage!$A$2:$Y$396,MATCH(A24,Fromage!$A$2:$A$396,0),15)</f>
        <v>0</v>
      </c>
      <c r="D27" s="45">
        <f t="shared" si="0"/>
        <v>0</v>
      </c>
      <c r="E27" s="46">
        <f>INDEX(Fromage!$A$2:$Y$396,MATCH(A24,Fromage!$A$2:$A$396,0),16)</f>
        <v>0</v>
      </c>
      <c r="F27" s="44"/>
      <c r="G27" s="45">
        <f>INDEX(Fromage!$A$2:$Y$396,MATCH(F24,Fromage!$A$2:$A$396,0),14)</f>
        <v>0</v>
      </c>
      <c r="H27" s="45">
        <f>INDEX(Fromage!$A$2:$Y$396,MATCH(F24,Fromage!$A$2:$A$396,0),15)</f>
        <v>0</v>
      </c>
      <c r="I27" s="45">
        <f t="shared" si="1"/>
        <v>0</v>
      </c>
      <c r="J27" s="46">
        <f>INDEX(Fromage!$A$2:$Y$396,MATCH(F24,Fromage!$A$2:$A$396,0),16)</f>
        <v>0</v>
      </c>
      <c r="K27" s="44"/>
      <c r="L27" s="45">
        <f>INDEX(Fromage!$A$2:$Y$396,MATCH(K24,Fromage!$A$2:$A$396,0),14)</f>
        <v>0</v>
      </c>
      <c r="M27" s="45">
        <f>INDEX(Fromage!$A$2:$Y$396,MATCH(K24,Fromage!$A$2:$A$396,0),15)</f>
        <v>0</v>
      </c>
      <c r="N27" s="45">
        <f t="shared" si="2"/>
        <v>0</v>
      </c>
      <c r="O27" s="46">
        <f>INDEX(Fromage!$A$2:$Y$396,MATCH(K24,Fromage!$A$2:$A$396,0),16)</f>
        <v>0</v>
      </c>
      <c r="P27" s="44"/>
      <c r="Q27" s="45">
        <f>INDEX(Fromage!$A$2:$Y$396,MATCH(P24,Fromage!$A$2:$A$396,0),14)</f>
        <v>0</v>
      </c>
      <c r="R27" s="45">
        <f>INDEX(Fromage!$A$2:$Y$396,MATCH(P24,Fromage!$A$2:$A$396,0),15)</f>
        <v>0</v>
      </c>
      <c r="S27" s="45">
        <f t="shared" si="3"/>
        <v>0</v>
      </c>
      <c r="T27" s="46">
        <f>INDEX(Fromage!$A$2:$Y$396,MATCH(P24,Fromage!$A$2:$A$396,0),16)</f>
        <v>0</v>
      </c>
      <c r="U27" s="44"/>
      <c r="V27" s="45">
        <f>INDEX(Fromage!$A$2:$Y$396,MATCH(U24,Fromage!$A$2:$A$396,0),14)</f>
        <v>0</v>
      </c>
      <c r="W27" s="45">
        <f>INDEX(Fromage!$A$2:$Y$396,MATCH(U24,Fromage!$A$2:$A$396,0),15)</f>
        <v>0</v>
      </c>
      <c r="X27" s="45">
        <f t="shared" si="4"/>
        <v>0</v>
      </c>
      <c r="Y27" s="46">
        <f>INDEX(Fromage!$A$2:$Y$396,MATCH(U24,Fromage!$A$2:$A$396,0),16)</f>
        <v>0</v>
      </c>
    </row>
    <row r="28" spans="1:25" x14ac:dyDescent="0.25">
      <c r="A28" s="44"/>
      <c r="B28" s="45">
        <f>INDEX(Fromage!$A$2:$Y$396,MATCH(A24,Fromage!$A$2:$A$396,0),17)</f>
        <v>0</v>
      </c>
      <c r="C28" s="45">
        <f>INDEX(Fromage!$A$2:$Y$396,MATCH(A24,Fromage!$A$2:$A$396,0),18)</f>
        <v>0</v>
      </c>
      <c r="D28" s="45">
        <f t="shared" si="0"/>
        <v>0</v>
      </c>
      <c r="E28" s="46">
        <f>INDEX(Fromage!$A$2:$Y$396,MATCH(A24,Fromage!$A$2:$A$396,0),19)</f>
        <v>0</v>
      </c>
      <c r="F28" s="44"/>
      <c r="G28" s="45">
        <f>INDEX(Fromage!$A$2:$Y$396,MATCH(F24,Fromage!$A$2:$A$396,0),17)</f>
        <v>0</v>
      </c>
      <c r="H28" s="45">
        <f>INDEX(Fromage!$A$2:$Y$396,MATCH(F24,Fromage!$A$2:$A$396,0),18)</f>
        <v>0</v>
      </c>
      <c r="I28" s="45">
        <f t="shared" si="1"/>
        <v>0</v>
      </c>
      <c r="J28" s="46">
        <f>INDEX(Fromage!$A$2:$Y$396,MATCH(F24,Fromage!$A$2:$A$396,0),19)</f>
        <v>0</v>
      </c>
      <c r="K28" s="44"/>
      <c r="L28" s="45">
        <f>INDEX(Fromage!$A$2:$Y$396,MATCH(K24,Fromage!$A$2:$A$396,0),17)</f>
        <v>0</v>
      </c>
      <c r="M28" s="45">
        <f>INDEX(Fromage!$A$2:$Y$396,MATCH(K24,Fromage!$A$2:$A$396,0),18)</f>
        <v>0</v>
      </c>
      <c r="N28" s="45">
        <f t="shared" si="2"/>
        <v>0</v>
      </c>
      <c r="O28" s="46">
        <f>INDEX(Fromage!$A$2:$Y$396,MATCH(K24,Fromage!$A$2:$A$396,0),19)</f>
        <v>0</v>
      </c>
      <c r="P28" s="44"/>
      <c r="Q28" s="45">
        <f>INDEX(Fromage!$A$2:$Y$396,MATCH(P24,Fromage!$A$2:$A$396,0),17)</f>
        <v>0</v>
      </c>
      <c r="R28" s="45">
        <f>INDEX(Fromage!$A$2:$Y$396,MATCH(P24,Fromage!$A$2:$A$396,0),18)</f>
        <v>0</v>
      </c>
      <c r="S28" s="45">
        <f t="shared" si="3"/>
        <v>0</v>
      </c>
      <c r="T28" s="46">
        <f>INDEX(Fromage!$A$2:$Y$396,MATCH(P24,Fromage!$A$2:$A$396,0),19)</f>
        <v>0</v>
      </c>
      <c r="U28" s="44"/>
      <c r="V28" s="45">
        <f>INDEX(Fromage!$A$2:$Y$396,MATCH(U24,Fromage!$A$2:$A$396,0),17)</f>
        <v>0</v>
      </c>
      <c r="W28" s="45">
        <f>INDEX(Fromage!$A$2:$Y$396,MATCH(U24,Fromage!$A$2:$A$396,0),18)</f>
        <v>0</v>
      </c>
      <c r="X28" s="45">
        <f t="shared" si="4"/>
        <v>0</v>
      </c>
      <c r="Y28" s="46">
        <f>INDEX(Fromage!$A$2:$Y$396,MATCH(U24,Fromage!$A$2:$A$396,0),19)</f>
        <v>0</v>
      </c>
    </row>
    <row r="29" spans="1:25" x14ac:dyDescent="0.25">
      <c r="A29" s="44"/>
      <c r="B29" s="45">
        <f>INDEX(Fromage!$A$2:$Y$396,MATCH(A24,Fromage!$A$2:$A$396,0),20)</f>
        <v>0</v>
      </c>
      <c r="C29" s="45">
        <f>INDEX(Fromage!$A$2:$Y$396,MATCH(A24,Fromage!$A$2:$A$396,0),21)</f>
        <v>0</v>
      </c>
      <c r="D29" s="45">
        <f t="shared" si="0"/>
        <v>0</v>
      </c>
      <c r="E29" s="46">
        <f>INDEX(Fromage!$A$2:$Y$396,MATCH(A24,Fromage!$A$2:$A$396,0),22)</f>
        <v>0</v>
      </c>
      <c r="F29" s="44"/>
      <c r="G29" s="45">
        <f>INDEX(Fromage!$A$2:$Y$396,MATCH(F24,Fromage!$A$2:$A$396,0),20)</f>
        <v>0</v>
      </c>
      <c r="H29" s="45">
        <f>INDEX(Fromage!$A$2:$Y$396,MATCH(F24,Fromage!$A$2:$A$396,0),21)</f>
        <v>0</v>
      </c>
      <c r="I29" s="45">
        <f t="shared" si="1"/>
        <v>0</v>
      </c>
      <c r="J29" s="46">
        <f>INDEX(Fromage!$A$2:$Y$396,MATCH(F24,Fromage!$A$2:$A$396,0),22)</f>
        <v>0</v>
      </c>
      <c r="K29" s="44"/>
      <c r="L29" s="45">
        <f>INDEX(Fromage!$A$2:$Y$396,MATCH(K24,Fromage!$A$2:$A$396,0),20)</f>
        <v>0</v>
      </c>
      <c r="M29" s="45">
        <f>INDEX(Fromage!$A$2:$Y$396,MATCH(K24,Fromage!$A$2:$A$396,0),21)</f>
        <v>0</v>
      </c>
      <c r="N29" s="45">
        <f t="shared" si="2"/>
        <v>0</v>
      </c>
      <c r="O29" s="46">
        <f>INDEX(Fromage!$A$2:$Y$396,MATCH(K24,Fromage!$A$2:$A$396,0),22)</f>
        <v>0</v>
      </c>
      <c r="P29" s="44"/>
      <c r="Q29" s="45">
        <f>INDEX(Fromage!$A$2:$Y$396,MATCH(P24,Fromage!$A$2:$A$396,0),20)</f>
        <v>0</v>
      </c>
      <c r="R29" s="45">
        <f>INDEX(Fromage!$A$2:$Y$396,MATCH(P24,Fromage!$A$2:$A$396,0),21)</f>
        <v>0</v>
      </c>
      <c r="S29" s="45">
        <f t="shared" si="3"/>
        <v>0</v>
      </c>
      <c r="T29" s="46">
        <f>INDEX(Fromage!$A$2:$Y$396,MATCH(P24,Fromage!$A$2:$A$396,0),22)</f>
        <v>0</v>
      </c>
      <c r="U29" s="44"/>
      <c r="V29" s="45">
        <f>INDEX(Fromage!$A$2:$Y$396,MATCH(U24,Fromage!$A$2:$A$396,0),20)</f>
        <v>0</v>
      </c>
      <c r="W29" s="45">
        <f>INDEX(Fromage!$A$2:$Y$396,MATCH(U24,Fromage!$A$2:$A$396,0),21)</f>
        <v>0</v>
      </c>
      <c r="X29" s="45">
        <f t="shared" si="4"/>
        <v>0</v>
      </c>
      <c r="Y29" s="46">
        <f>INDEX(Fromage!$A$2:$Y$396,MATCH(U24,Fromage!$A$2:$A$396,0),22)</f>
        <v>0</v>
      </c>
    </row>
    <row r="30" spans="1:25" x14ac:dyDescent="0.25">
      <c r="A30" s="44"/>
      <c r="B30" s="45">
        <f>INDEX(Fromage!$A$2:$Y$396,MATCH(A24,Fromage!$A$2:$A$396,0),23)</f>
        <v>0</v>
      </c>
      <c r="C30" s="45">
        <f>INDEX(Fromage!$A$2:$Y$396,MATCH(A24,Fromage!$A$2:$A$396,0),24)</f>
        <v>0</v>
      </c>
      <c r="D30" s="45">
        <f t="shared" si="0"/>
        <v>0</v>
      </c>
      <c r="E30" s="46">
        <f>INDEX(Fromage!$A$2:$Y$396,MATCH(A24,Fromage!$A$2:$A$396,0),25)</f>
        <v>0</v>
      </c>
      <c r="F30" s="44"/>
      <c r="G30" s="45">
        <f>INDEX(Fromage!$A$2:$Y$396,MATCH(F24,Fromage!$A$2:$A$396,0),23)</f>
        <v>0</v>
      </c>
      <c r="H30" s="45">
        <f>INDEX(Fromage!$A$2:$Y$396,MATCH(F24,Fromage!$A$2:$A$396,0),24)</f>
        <v>0</v>
      </c>
      <c r="I30" s="45">
        <f t="shared" si="1"/>
        <v>0</v>
      </c>
      <c r="J30" s="46">
        <f>INDEX(Fromage!$A$2:$Y$396,MATCH(F24,Fromage!$A$2:$A$396,0),25)</f>
        <v>0</v>
      </c>
      <c r="K30" s="44"/>
      <c r="L30" s="45">
        <f>INDEX(Fromage!$A$2:$Y$396,MATCH(K24,Fromage!$A$2:$A$396,0),23)</f>
        <v>0</v>
      </c>
      <c r="M30" s="45">
        <f>INDEX(Fromage!$A$2:$Y$396,MATCH(K24,Fromage!$A$2:$A$396,0),24)</f>
        <v>0</v>
      </c>
      <c r="N30" s="45">
        <f t="shared" si="2"/>
        <v>0</v>
      </c>
      <c r="O30" s="46">
        <f>INDEX(Fromage!$A$2:$Y$396,MATCH(K24,Fromage!$A$2:$A$396,0),25)</f>
        <v>0</v>
      </c>
      <c r="P30" s="44"/>
      <c r="Q30" s="45">
        <f>INDEX(Fromage!$A$2:$Y$396,MATCH(P24,Fromage!$A$2:$A$396,0),23)</f>
        <v>0</v>
      </c>
      <c r="R30" s="45">
        <f>INDEX(Fromage!$A$2:$Y$396,MATCH(P24,Fromage!$A$2:$A$396,0),24)</f>
        <v>0</v>
      </c>
      <c r="S30" s="45">
        <f t="shared" si="3"/>
        <v>0</v>
      </c>
      <c r="T30" s="46">
        <f>INDEX(Fromage!$A$2:$Y$396,MATCH(P24,Fromage!$A$2:$A$396,0),25)</f>
        <v>0</v>
      </c>
      <c r="U30" s="44"/>
      <c r="V30" s="45">
        <f>INDEX(Fromage!$A$2:$Y$396,MATCH(U24,Fromage!$A$2:$A$396,0),23)</f>
        <v>0</v>
      </c>
      <c r="W30" s="45">
        <f>INDEX(Fromage!$A$2:$Y$396,MATCH(U24,Fromage!$A$2:$A$396,0),24)</f>
        <v>0</v>
      </c>
      <c r="X30" s="45">
        <f t="shared" si="4"/>
        <v>0</v>
      </c>
      <c r="Y30" s="46">
        <f>INDEX(Fromage!$A$2:$Y$396,MATCH(U24,Fromage!$A$2:$A$396,0),25)</f>
        <v>0</v>
      </c>
    </row>
    <row r="31" spans="1:25" x14ac:dyDescent="0.25">
      <c r="A31" s="44" t="str">
        <f>Semaine!C21</f>
        <v>Compote</v>
      </c>
      <c r="B31" s="45" t="str">
        <f>INDEX(Desserts!$A$2:$Y$392,MATCH(A31,Desserts!$A$2:$A$392,0),5)</f>
        <v>compote</v>
      </c>
      <c r="C31" s="45">
        <f>INDEX(Desserts!$A$2:$Y$392,MATCH(A31,Desserts!$A$2:$A$392,0),6)</f>
        <v>100</v>
      </c>
      <c r="D31" s="45">
        <f t="shared" si="0"/>
        <v>7000</v>
      </c>
      <c r="E31" s="46" t="str">
        <f>INDEX(Desserts!$A$2:$Y$392,MATCH(A31,Desserts!$A$2:$A$392,0),7)</f>
        <v>g</v>
      </c>
      <c r="F31" s="44" t="str">
        <f>Semaine!D21</f>
        <v>Barre bretonne</v>
      </c>
      <c r="G31" s="45" t="str">
        <f>INDEX(Desserts!$A$2:$Y$392,MATCH(F31,Desserts!$A$2:$A$392,0),5)</f>
        <v>barre</v>
      </c>
      <c r="H31" s="45">
        <f>INDEX(Desserts!$A$2:$Y$392,MATCH(F31,Desserts!$A$2:$A$392,0),6)</f>
        <v>0</v>
      </c>
      <c r="I31" s="45">
        <f t="shared" si="1"/>
        <v>0</v>
      </c>
      <c r="J31" s="46">
        <f>INDEX(Desserts!$A$2:$Y$392,MATCH(F31,Desserts!$A$2:$A$392,0),7)</f>
        <v>0</v>
      </c>
      <c r="K31" s="44" t="str">
        <f>Semaine!E21</f>
        <v xml:space="preserve">Fruit frais </v>
      </c>
      <c r="L31" s="45" t="str">
        <f>INDEX(Desserts!$A$2:$Y$392,MATCH(K31,Desserts!$A$2:$A$392,0),5)</f>
        <v>Fruit</v>
      </c>
      <c r="M31" s="45">
        <f>INDEX(Desserts!$A$2:$Y$392,MATCH(K31,Desserts!$A$2:$A$392,0),6)</f>
        <v>1</v>
      </c>
      <c r="N31" s="45">
        <f t="shared" si="2"/>
        <v>60</v>
      </c>
      <c r="O31" s="46" t="str">
        <f>INDEX(Desserts!$A$2:$Y$392,MATCH(K31,Desserts!$A$2:$A$392,0),7)</f>
        <v>unité</v>
      </c>
      <c r="P31" s="44" t="str">
        <f>Semaine!F21</f>
        <v xml:space="preserve">Fruit frais </v>
      </c>
      <c r="Q31" s="45" t="str">
        <f>INDEX(Desserts!$A$2:$Y$392,MATCH(P31,Desserts!$A$2:$A$392,0),5)</f>
        <v>Fruit</v>
      </c>
      <c r="R31" s="45">
        <f>INDEX(Desserts!$A$2:$Y$392,MATCH(P31,Desserts!$A$2:$A$392,0),6)</f>
        <v>1</v>
      </c>
      <c r="S31" s="45">
        <f t="shared" si="3"/>
        <v>70</v>
      </c>
      <c r="T31" s="46" t="str">
        <f>INDEX(Desserts!$A$2:$Y$392,MATCH(P31,Desserts!$A$2:$A$392,0),7)</f>
        <v>unité</v>
      </c>
      <c r="U31" s="44" t="str">
        <f>Semaine!G21</f>
        <v>--</v>
      </c>
      <c r="V31" s="45">
        <f>INDEX(Desserts!$A$2:$Y$392,MATCH(U31,Desserts!$A$2:$A$392,0),5)</f>
        <v>0</v>
      </c>
      <c r="W31" s="45">
        <f>INDEX(Desserts!$A$2:$Y$392,MATCH(U31,Desserts!$A$2:$A$392,0),6)</f>
        <v>0</v>
      </c>
      <c r="X31" s="45">
        <f t="shared" si="4"/>
        <v>0</v>
      </c>
      <c r="Y31" s="46">
        <f>INDEX(Desserts!$A$2:$Y$392,MATCH(U31,Desserts!$A$2:$A$392,0),7)</f>
        <v>0</v>
      </c>
    </row>
    <row r="32" spans="1:25" x14ac:dyDescent="0.25">
      <c r="A32" s="44"/>
      <c r="B32" s="45">
        <f>INDEX(Desserts!$A$2:$Y$392,MATCH(A31,Desserts!$A$2:$A$392,0),8)</f>
        <v>0</v>
      </c>
      <c r="C32" s="45">
        <f>INDEX(Desserts!$A$2:$Y$392,MATCH(A31,Desserts!$A$2:$A$392,0),9)</f>
        <v>0</v>
      </c>
      <c r="D32" s="45">
        <f t="shared" si="0"/>
        <v>0</v>
      </c>
      <c r="E32" s="46">
        <f>INDEX(Desserts!$A$2:$Y$392,MATCH(A31,Desserts!$A$2:$A$392,0),10)</f>
        <v>0</v>
      </c>
      <c r="F32" s="44"/>
      <c r="G32" s="45">
        <f>INDEX(Desserts!$A$2:$Y$392,MATCH(F31,Desserts!$A$2:$A$392,0),8)</f>
        <v>0</v>
      </c>
      <c r="H32" s="45">
        <f>INDEX(Desserts!$A$2:$Y$392,MATCH(F31,Desserts!$A$2:$A$392,0),9)</f>
        <v>0</v>
      </c>
      <c r="I32" s="45">
        <f t="shared" si="1"/>
        <v>0</v>
      </c>
      <c r="J32" s="46">
        <f>INDEX(Desserts!$A$2:$Y$392,MATCH(F31,Desserts!$A$2:$A$392,0),10)</f>
        <v>0</v>
      </c>
      <c r="K32" s="44"/>
      <c r="L32" s="45">
        <f>INDEX(Desserts!$A$2:$Y$392,MATCH(K31,Desserts!$A$2:$A$392,0),8)</f>
        <v>0</v>
      </c>
      <c r="M32" s="45">
        <f>INDEX(Desserts!$A$2:$Y$392,MATCH(K31,Desserts!$A$2:$A$392,0),9)</f>
        <v>0</v>
      </c>
      <c r="N32" s="45">
        <f t="shared" si="2"/>
        <v>0</v>
      </c>
      <c r="O32" s="46">
        <f>INDEX(Desserts!$A$2:$Y$392,MATCH(K31,Desserts!$A$2:$A$392,0),10)</f>
        <v>0</v>
      </c>
      <c r="P32" s="44"/>
      <c r="Q32" s="45">
        <f>INDEX(Desserts!$A$2:$Y$392,MATCH(P31,Desserts!$A$2:$A$392,0),8)</f>
        <v>0</v>
      </c>
      <c r="R32" s="45">
        <f>INDEX(Desserts!$A$2:$Y$392,MATCH(P31,Desserts!$A$2:$A$392,0),9)</f>
        <v>0</v>
      </c>
      <c r="S32" s="45">
        <f t="shared" si="3"/>
        <v>0</v>
      </c>
      <c r="T32" s="46">
        <f>INDEX(Desserts!$A$2:$Y$392,MATCH(P31,Desserts!$A$2:$A$392,0),10)</f>
        <v>0</v>
      </c>
      <c r="U32" s="44"/>
      <c r="V32" s="45">
        <f>INDEX(Desserts!$A$2:$Y$392,MATCH(U31,Desserts!$A$2:$A$392,0),8)</f>
        <v>0</v>
      </c>
      <c r="W32" s="45">
        <f>INDEX(Desserts!$A$2:$Y$392,MATCH(U31,Desserts!$A$2:$A$392,0),9)</f>
        <v>0</v>
      </c>
      <c r="X32" s="45">
        <f t="shared" si="4"/>
        <v>0</v>
      </c>
      <c r="Y32" s="46">
        <f>INDEX(Desserts!$A$2:$Y$392,MATCH(U31,Desserts!$A$2:$A$392,0),10)</f>
        <v>0</v>
      </c>
    </row>
    <row r="33" spans="1:25" x14ac:dyDescent="0.25">
      <c r="A33" s="44"/>
      <c r="B33" s="45">
        <f>INDEX(Desserts!$A$2:$Y$392,MATCH(A31,Desserts!$A$2:$A$392,0),11)</f>
        <v>0</v>
      </c>
      <c r="C33" s="45">
        <f>INDEX(Desserts!$A$2:$Y$392,MATCH(A31,Desserts!$A$2:$A$392,0),12)</f>
        <v>0</v>
      </c>
      <c r="D33" s="45">
        <f t="shared" si="0"/>
        <v>0</v>
      </c>
      <c r="E33" s="46">
        <f>INDEX(Desserts!$A$2:$Y$392,MATCH(A31,Desserts!$A$2:$A$392,0),13)</f>
        <v>0</v>
      </c>
      <c r="F33" s="44"/>
      <c r="G33" s="45">
        <f>INDEX(Desserts!$A$2:$Y$392,MATCH(F31,Desserts!$A$2:$A$392,0),11)</f>
        <v>0</v>
      </c>
      <c r="H33" s="45">
        <f>INDEX(Desserts!$A$2:$Y$392,MATCH(F31,Desserts!$A$2:$A$392,0),12)</f>
        <v>0</v>
      </c>
      <c r="I33" s="45">
        <f t="shared" si="1"/>
        <v>0</v>
      </c>
      <c r="J33" s="46">
        <f>INDEX(Desserts!$A$2:$Y$392,MATCH(F31,Desserts!$A$2:$A$392,0),13)</f>
        <v>0</v>
      </c>
      <c r="K33" s="44"/>
      <c r="L33" s="45">
        <f>INDEX(Desserts!$A$2:$Y$392,MATCH(K31,Desserts!$A$2:$A$392,0),11)</f>
        <v>0</v>
      </c>
      <c r="M33" s="45">
        <f>INDEX(Desserts!$A$2:$Y$392,MATCH(K31,Desserts!$A$2:$A$392,0),12)</f>
        <v>0</v>
      </c>
      <c r="N33" s="45">
        <f t="shared" si="2"/>
        <v>0</v>
      </c>
      <c r="O33" s="46">
        <f>INDEX(Desserts!$A$2:$Y$392,MATCH(K31,Desserts!$A$2:$A$392,0),13)</f>
        <v>0</v>
      </c>
      <c r="P33" s="44"/>
      <c r="Q33" s="45">
        <f>INDEX(Desserts!$A$2:$Y$392,MATCH(P31,Desserts!$A$2:$A$392,0),11)</f>
        <v>0</v>
      </c>
      <c r="R33" s="45">
        <f>INDEX(Desserts!$A$2:$Y$392,MATCH(P31,Desserts!$A$2:$A$392,0),12)</f>
        <v>0</v>
      </c>
      <c r="S33" s="45">
        <f t="shared" si="3"/>
        <v>0</v>
      </c>
      <c r="T33" s="46">
        <f>INDEX(Desserts!$A$2:$Y$392,MATCH(P31,Desserts!$A$2:$A$392,0),13)</f>
        <v>0</v>
      </c>
      <c r="U33" s="44"/>
      <c r="V33" s="45">
        <f>INDEX(Desserts!$A$2:$Y$392,MATCH(U31,Desserts!$A$2:$A$392,0),11)</f>
        <v>0</v>
      </c>
      <c r="W33" s="45">
        <f>INDEX(Desserts!$A$2:$Y$392,MATCH(U31,Desserts!$A$2:$A$392,0),12)</f>
        <v>0</v>
      </c>
      <c r="X33" s="45">
        <f t="shared" si="4"/>
        <v>0</v>
      </c>
      <c r="Y33" s="46">
        <f>INDEX(Desserts!$A$2:$Y$392,MATCH(U31,Desserts!$A$2:$A$392,0),13)</f>
        <v>0</v>
      </c>
    </row>
    <row r="34" spans="1:25" x14ac:dyDescent="0.25">
      <c r="A34" s="44"/>
      <c r="B34" s="45">
        <f>INDEX(Desserts!$A$2:$Y$392,MATCH(A31,Desserts!$A$2:$A$392,0),14)</f>
        <v>0</v>
      </c>
      <c r="C34" s="45">
        <f>INDEX(Desserts!$A$2:$Y$392,MATCH(A31,Desserts!$A$2:$A$392,0),15)</f>
        <v>0</v>
      </c>
      <c r="D34" s="45">
        <f t="shared" si="0"/>
        <v>0</v>
      </c>
      <c r="E34" s="46">
        <f>INDEX(Desserts!$A$2:$Y$392,MATCH(A31,Desserts!$A$2:$A$392,0),16)</f>
        <v>0</v>
      </c>
      <c r="F34" s="44"/>
      <c r="G34" s="45">
        <f>INDEX(Desserts!$A$2:$Y$392,MATCH(F31,Desserts!$A$2:$A$392,0),14)</f>
        <v>0</v>
      </c>
      <c r="H34" s="45">
        <f>INDEX(Desserts!$A$2:$Y$392,MATCH(F31,Desserts!$A$2:$A$392,0),15)</f>
        <v>0</v>
      </c>
      <c r="I34" s="45">
        <f t="shared" si="1"/>
        <v>0</v>
      </c>
      <c r="J34" s="46">
        <f>INDEX(Desserts!$A$2:$Y$392,MATCH(F31,Desserts!$A$2:$A$392,0),16)</f>
        <v>0</v>
      </c>
      <c r="K34" s="44"/>
      <c r="L34" s="45">
        <f>INDEX(Desserts!$A$2:$Y$392,MATCH(K31,Desserts!$A$2:$A$392,0),14)</f>
        <v>0</v>
      </c>
      <c r="M34" s="45">
        <f>INDEX(Desserts!$A$2:$Y$392,MATCH(K31,Desserts!$A$2:$A$392,0),15)</f>
        <v>0</v>
      </c>
      <c r="N34" s="45">
        <f t="shared" si="2"/>
        <v>0</v>
      </c>
      <c r="O34" s="46">
        <f>INDEX(Desserts!$A$2:$Y$392,MATCH(K31,Desserts!$A$2:$A$392,0),16)</f>
        <v>0</v>
      </c>
      <c r="P34" s="44"/>
      <c r="Q34" s="45">
        <f>INDEX(Desserts!$A$2:$Y$392,MATCH(P31,Desserts!$A$2:$A$392,0),14)</f>
        <v>0</v>
      </c>
      <c r="R34" s="45">
        <f>INDEX(Desserts!$A$2:$Y$392,MATCH(P31,Desserts!$A$2:$A$392,0),15)</f>
        <v>0</v>
      </c>
      <c r="S34" s="45">
        <f t="shared" si="3"/>
        <v>0</v>
      </c>
      <c r="T34" s="46">
        <f>INDEX(Desserts!$A$2:$Y$392,MATCH(P31,Desserts!$A$2:$A$392,0),16)</f>
        <v>0</v>
      </c>
      <c r="U34" s="44"/>
      <c r="V34" s="45">
        <f>INDEX(Desserts!$A$2:$Y$392,MATCH(U31,Desserts!$A$2:$A$392,0),14)</f>
        <v>0</v>
      </c>
      <c r="W34" s="45">
        <f>INDEX(Desserts!$A$2:$Y$392,MATCH(U31,Desserts!$A$2:$A$392,0),15)</f>
        <v>0</v>
      </c>
      <c r="X34" s="45">
        <f t="shared" si="4"/>
        <v>0</v>
      </c>
      <c r="Y34" s="46">
        <f>INDEX(Desserts!$A$2:$Y$392,MATCH(U31,Desserts!$A$2:$A$392,0),16)</f>
        <v>0</v>
      </c>
    </row>
    <row r="35" spans="1:25" x14ac:dyDescent="0.25">
      <c r="A35" s="44"/>
      <c r="B35" s="45">
        <f>INDEX(Desserts!$A$2:$Y$392,MATCH(A31,Desserts!$A$2:$A$392,0),17)</f>
        <v>0</v>
      </c>
      <c r="C35" s="45">
        <f>INDEX(Desserts!$A$2:$Y$392,MATCH(A31,Desserts!$A$2:$A$392,0),18)</f>
        <v>0</v>
      </c>
      <c r="D35" s="45">
        <f t="shared" si="0"/>
        <v>0</v>
      </c>
      <c r="E35" s="46">
        <f>INDEX(Desserts!$A$2:$Y$392,MATCH(A31,Desserts!$A$2:$A$392,0),19)</f>
        <v>0</v>
      </c>
      <c r="F35" s="44"/>
      <c r="G35" s="45">
        <f>INDEX(Desserts!$A$2:$Y$392,MATCH(F31,Desserts!$A$2:$A$392,0),17)</f>
        <v>0</v>
      </c>
      <c r="H35" s="45">
        <f>INDEX(Desserts!$A$2:$Y$392,MATCH(F31,Desserts!$A$2:$A$392,0),18)</f>
        <v>0</v>
      </c>
      <c r="I35" s="45">
        <f t="shared" si="1"/>
        <v>0</v>
      </c>
      <c r="J35" s="46">
        <f>INDEX(Desserts!$A$2:$Y$392,MATCH(F31,Desserts!$A$2:$A$392,0),19)</f>
        <v>0</v>
      </c>
      <c r="K35" s="44"/>
      <c r="L35" s="45">
        <f>INDEX(Desserts!$A$2:$Y$392,MATCH(K31,Desserts!$A$2:$A$392,0),17)</f>
        <v>0</v>
      </c>
      <c r="M35" s="45">
        <f>INDEX(Desserts!$A$2:$Y$392,MATCH(K31,Desserts!$A$2:$A$392,0),18)</f>
        <v>0</v>
      </c>
      <c r="N35" s="45">
        <f t="shared" si="2"/>
        <v>0</v>
      </c>
      <c r="O35" s="46">
        <f>INDEX(Desserts!$A$2:$Y$392,MATCH(K31,Desserts!$A$2:$A$392,0),19)</f>
        <v>0</v>
      </c>
      <c r="P35" s="44"/>
      <c r="Q35" s="45">
        <f>INDEX(Desserts!$A$2:$Y$392,MATCH(P31,Desserts!$A$2:$A$392,0),17)</f>
        <v>0</v>
      </c>
      <c r="R35" s="45">
        <f>INDEX(Desserts!$A$2:$Y$392,MATCH(P31,Desserts!$A$2:$A$392,0),18)</f>
        <v>0</v>
      </c>
      <c r="S35" s="45">
        <f t="shared" si="3"/>
        <v>0</v>
      </c>
      <c r="T35" s="46">
        <f>INDEX(Desserts!$A$2:$Y$392,MATCH(P31,Desserts!$A$2:$A$392,0),19)</f>
        <v>0</v>
      </c>
      <c r="U35" s="44"/>
      <c r="V35" s="45">
        <f>INDEX(Desserts!$A$2:$Y$392,MATCH(U31,Desserts!$A$2:$A$392,0),17)</f>
        <v>0</v>
      </c>
      <c r="W35" s="45">
        <f>INDEX(Desserts!$A$2:$Y$392,MATCH(U31,Desserts!$A$2:$A$392,0),18)</f>
        <v>0</v>
      </c>
      <c r="X35" s="45">
        <f t="shared" si="4"/>
        <v>0</v>
      </c>
      <c r="Y35" s="46">
        <f>INDEX(Desserts!$A$2:$Y$392,MATCH(U31,Desserts!$A$2:$A$392,0),19)</f>
        <v>0</v>
      </c>
    </row>
    <row r="36" spans="1:25" x14ac:dyDescent="0.25">
      <c r="A36" s="44"/>
      <c r="B36" s="45">
        <f>INDEX(Desserts!$A$2:$Y$392,MATCH(A31,Desserts!$A$2:$A$392,0),20)</f>
        <v>0</v>
      </c>
      <c r="C36" s="45">
        <f>INDEX(Desserts!$A$2:$Y$392,MATCH(A31,Desserts!$A$2:$A$392,0),21)</f>
        <v>0</v>
      </c>
      <c r="D36" s="45">
        <f t="shared" si="0"/>
        <v>0</v>
      </c>
      <c r="E36" s="46">
        <f>INDEX(Desserts!$A$2:$Y$392,MATCH(A31,Desserts!$A$2:$A$392,0),22)</f>
        <v>0</v>
      </c>
      <c r="F36" s="44"/>
      <c r="G36" s="45">
        <f>INDEX(Desserts!$A$2:$Y$392,MATCH(F31,Desserts!$A$2:$A$392,0),20)</f>
        <v>0</v>
      </c>
      <c r="H36" s="45">
        <f>INDEX(Desserts!$A$2:$Y$392,MATCH(F31,Desserts!$A$2:$A$392,0),21)</f>
        <v>0</v>
      </c>
      <c r="I36" s="45">
        <f t="shared" si="1"/>
        <v>0</v>
      </c>
      <c r="J36" s="46">
        <f>INDEX(Desserts!$A$2:$Y$392,MATCH(F31,Desserts!$A$2:$A$392,0),22)</f>
        <v>0</v>
      </c>
      <c r="K36" s="44"/>
      <c r="L36" s="45">
        <f>INDEX(Desserts!$A$2:$Y$392,MATCH(K31,Desserts!$A$2:$A$392,0),20)</f>
        <v>0</v>
      </c>
      <c r="M36" s="45">
        <f>INDEX(Desserts!$A$2:$Y$392,MATCH(K31,Desserts!$A$2:$A$392,0),21)</f>
        <v>0</v>
      </c>
      <c r="N36" s="45">
        <f t="shared" si="2"/>
        <v>0</v>
      </c>
      <c r="O36" s="46">
        <f>INDEX(Desserts!$A$2:$Y$392,MATCH(K31,Desserts!$A$2:$A$392,0),22)</f>
        <v>0</v>
      </c>
      <c r="P36" s="44"/>
      <c r="Q36" s="45">
        <f>INDEX(Desserts!$A$2:$Y$392,MATCH(P31,Desserts!$A$2:$A$392,0),20)</f>
        <v>0</v>
      </c>
      <c r="R36" s="45">
        <f>INDEX(Desserts!$A$2:$Y$392,MATCH(P31,Desserts!$A$2:$A$392,0),21)</f>
        <v>0</v>
      </c>
      <c r="S36" s="45">
        <f t="shared" si="3"/>
        <v>0</v>
      </c>
      <c r="T36" s="46">
        <f>INDEX(Desserts!$A$2:$Y$392,MATCH(P31,Desserts!$A$2:$A$392,0),22)</f>
        <v>0</v>
      </c>
      <c r="U36" s="44"/>
      <c r="V36" s="45">
        <f>INDEX(Desserts!$A$2:$Y$392,MATCH(U31,Desserts!$A$2:$A$392,0),20)</f>
        <v>0</v>
      </c>
      <c r="W36" s="45">
        <f>INDEX(Desserts!$A$2:$Y$392,MATCH(U31,Desserts!$A$2:$A$392,0),21)</f>
        <v>0</v>
      </c>
      <c r="X36" s="45">
        <f t="shared" si="4"/>
        <v>0</v>
      </c>
      <c r="Y36" s="46">
        <f>INDEX(Desserts!$A$2:$Y$392,MATCH(U31,Desserts!$A$2:$A$392,0),22)</f>
        <v>0</v>
      </c>
    </row>
    <row r="37" spans="1:25" ht="15.75" thickBot="1" x14ac:dyDescent="0.3">
      <c r="A37" s="48"/>
      <c r="B37" s="49">
        <f>INDEX(Desserts!$A$2:$Y$392,MATCH(A31,Desserts!$A$2:$A$392,0),23)</f>
        <v>0</v>
      </c>
      <c r="C37" s="49">
        <f>INDEX(Desserts!$A$2:$Y$392,MATCH(A31,Desserts!$A$2:$A$392,0),24)</f>
        <v>0</v>
      </c>
      <c r="D37" s="49">
        <f t="shared" si="0"/>
        <v>0</v>
      </c>
      <c r="E37" s="50">
        <f>INDEX(Desserts!$A$2:$Y$392,MATCH(A31,Desserts!$A$2:$A$392,0),25)</f>
        <v>0</v>
      </c>
      <c r="F37" s="48"/>
      <c r="G37" s="49">
        <f>INDEX(Desserts!$A$2:$Y$392,MATCH(F31,Desserts!$A$2:$A$392,0),23)</f>
        <v>0</v>
      </c>
      <c r="H37" s="49">
        <f>INDEX(Desserts!$A$2:$Y$392,MATCH(F31,Desserts!$A$2:$A$392,0),24)</f>
        <v>0</v>
      </c>
      <c r="I37" s="49">
        <f t="shared" si="1"/>
        <v>0</v>
      </c>
      <c r="J37" s="50">
        <f>INDEX(Desserts!$A$2:$Y$392,MATCH(F31,Desserts!$A$2:$A$392,0),25)</f>
        <v>0</v>
      </c>
      <c r="K37" s="48"/>
      <c r="L37" s="49">
        <f>INDEX(Desserts!$A$2:$Y$392,MATCH(K31,Desserts!$A$2:$A$392,0),23)</f>
        <v>0</v>
      </c>
      <c r="M37" s="49">
        <f>INDEX(Desserts!$A$2:$Y$392,MATCH(K31,Desserts!$A$2:$A$392,0),24)</f>
        <v>0</v>
      </c>
      <c r="N37" s="49">
        <f t="shared" si="2"/>
        <v>0</v>
      </c>
      <c r="O37" s="50">
        <f>INDEX(Desserts!$A$2:$Y$392,MATCH(K31,Desserts!$A$2:$A$392,0),25)</f>
        <v>0</v>
      </c>
      <c r="P37" s="48"/>
      <c r="Q37" s="49">
        <f>INDEX(Desserts!$A$2:$Y$392,MATCH(P31,Desserts!$A$2:$A$392,0),23)</f>
        <v>0</v>
      </c>
      <c r="R37" s="49">
        <f>INDEX(Desserts!$A$2:$Y$392,MATCH(P31,Desserts!$A$2:$A$392,0),24)</f>
        <v>0</v>
      </c>
      <c r="S37" s="49">
        <f t="shared" si="3"/>
        <v>0</v>
      </c>
      <c r="T37" s="50">
        <f>INDEX(Desserts!$A$2:$Y$392,MATCH(P31,Desserts!$A$2:$A$392,0),25)</f>
        <v>0</v>
      </c>
      <c r="U37" s="48"/>
      <c r="V37" s="49">
        <f>INDEX(Desserts!$A$2:$Y$392,MATCH(U31,Desserts!$A$2:$A$392,0),23)</f>
        <v>0</v>
      </c>
      <c r="W37" s="49">
        <f>INDEX(Desserts!$A$2:$Y$392,MATCH(U31,Desserts!$A$2:$A$392,0),24)</f>
        <v>0</v>
      </c>
      <c r="X37" s="49">
        <f t="shared" si="4"/>
        <v>0</v>
      </c>
      <c r="Y37" s="50">
        <f>INDEX(Desserts!$A$2:$Y$392,MATCH(U31,Desserts!$A$2:$A$392,0),25)</f>
        <v>0</v>
      </c>
    </row>
  </sheetData>
  <sheetProtection password="DD12" sheet="1" objects="1" scenarios="1"/>
  <pageMargins left="0.70866141732283472" right="0.70866141732283472" top="0.74803149606299213" bottom="0.74803149606299213" header="0.31496062992125984" footer="0.31496062992125984"/>
  <pageSetup paperSize="9" scale="88" fitToWidth="0" orientation="landscape" r:id="rId1"/>
  <headerFooter>
    <oddHeader>&amp;CPréparation commande&amp;R&amp;A</oddHeader>
    <oddFooter>&amp;Rimprimé le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8"/>
  <sheetViews>
    <sheetView zoomScale="115" zoomScaleNormal="115" workbookViewId="0">
      <pane xSplit="1" ySplit="1" topLeftCell="K20" activePane="bottomRight" state="frozenSplit"/>
      <selection activeCell="B1" sqref="B1"/>
      <selection pane="topRight" activeCell="B1" sqref="B1"/>
      <selection pane="bottomLeft" activeCell="B1" sqref="B1"/>
      <selection pane="bottomRight" activeCell="A35" sqref="A35:XFD35"/>
    </sheetView>
  </sheetViews>
  <sheetFormatPr baseColWidth="10" defaultColWidth="18.5703125" defaultRowHeight="15" x14ac:dyDescent="0.25"/>
  <cols>
    <col min="1" max="1" width="21.5703125" style="17" bestFit="1" customWidth="1"/>
    <col min="2" max="2" width="17.140625" style="17" bestFit="1" customWidth="1"/>
    <col min="3" max="3" width="14.42578125" style="17" bestFit="1" customWidth="1"/>
    <col min="4" max="4" width="7.42578125" style="17" customWidth="1"/>
    <col min="5" max="5" width="15.42578125" style="17" bestFit="1" customWidth="1"/>
    <col min="6" max="6" width="8" style="54" bestFit="1" customWidth="1"/>
    <col min="7" max="7" width="8.85546875" style="20" customWidth="1"/>
    <col min="8" max="8" width="15.28515625" style="17" bestFit="1" customWidth="1"/>
    <col min="9" max="9" width="7.28515625" style="20" bestFit="1" customWidth="1"/>
    <col min="10" max="10" width="8.85546875" style="20" customWidth="1"/>
    <col min="11" max="11" width="9.7109375" style="17" bestFit="1" customWidth="1"/>
    <col min="12" max="12" width="7.28515625" style="20" bestFit="1" customWidth="1"/>
    <col min="13" max="13" width="8.85546875" style="20" customWidth="1"/>
    <col min="14" max="14" width="9.7109375" style="17" bestFit="1" customWidth="1"/>
    <col min="15" max="15" width="7.28515625" style="20" bestFit="1" customWidth="1"/>
    <col min="16" max="16" width="8.85546875" style="20" customWidth="1"/>
    <col min="17" max="17" width="9.7109375" style="17" bestFit="1" customWidth="1"/>
    <col min="18" max="18" width="7.28515625" style="20" bestFit="1" customWidth="1"/>
    <col min="19" max="19" width="8.85546875" style="20" customWidth="1"/>
    <col min="20" max="20" width="9.7109375" style="17" bestFit="1" customWidth="1"/>
    <col min="21" max="21" width="7.28515625" style="20" bestFit="1" customWidth="1"/>
    <col min="22" max="22" width="8.85546875" style="20" customWidth="1"/>
    <col min="23" max="24" width="7.28515625" style="20" bestFit="1" customWidth="1"/>
    <col min="25" max="25" width="8.85546875" style="20" customWidth="1"/>
    <col min="26" max="39" width="14" style="20" customWidth="1"/>
    <col min="40" max="16384" width="18.5703125" style="17"/>
  </cols>
  <sheetData>
    <row r="1" spans="1:40" s="19" customFormat="1" ht="30" x14ac:dyDescent="0.25">
      <c r="A1" s="21" t="s">
        <v>0</v>
      </c>
      <c r="B1" s="22" t="s">
        <v>1</v>
      </c>
      <c r="C1" s="23" t="s">
        <v>2</v>
      </c>
      <c r="D1" s="21" t="s">
        <v>9</v>
      </c>
      <c r="E1" s="21" t="s">
        <v>40</v>
      </c>
      <c r="F1" s="51" t="s">
        <v>42</v>
      </c>
      <c r="G1" s="23" t="s">
        <v>59</v>
      </c>
      <c r="H1" s="21" t="s">
        <v>41</v>
      </c>
      <c r="I1" s="22" t="s">
        <v>43</v>
      </c>
      <c r="J1" s="23" t="s">
        <v>66</v>
      </c>
      <c r="K1" s="21" t="s">
        <v>44</v>
      </c>
      <c r="L1" s="22" t="s">
        <v>45</v>
      </c>
      <c r="M1" s="23" t="s">
        <v>65</v>
      </c>
      <c r="N1" s="21" t="s">
        <v>46</v>
      </c>
      <c r="O1" s="22" t="s">
        <v>47</v>
      </c>
      <c r="P1" s="23" t="s">
        <v>64</v>
      </c>
      <c r="Q1" s="21" t="s">
        <v>48</v>
      </c>
      <c r="R1" s="22" t="s">
        <v>49</v>
      </c>
      <c r="S1" s="23" t="s">
        <v>63</v>
      </c>
      <c r="T1" s="21" t="s">
        <v>50</v>
      </c>
      <c r="U1" s="22" t="s">
        <v>51</v>
      </c>
      <c r="V1" s="23" t="s">
        <v>62</v>
      </c>
      <c r="W1" s="21" t="s">
        <v>52</v>
      </c>
      <c r="X1" s="22" t="s">
        <v>79</v>
      </c>
      <c r="Y1" s="23" t="s">
        <v>61</v>
      </c>
      <c r="Z1" s="65" t="s">
        <v>364</v>
      </c>
      <c r="AA1" s="65" t="s">
        <v>365</v>
      </c>
      <c r="AB1" s="65" t="s">
        <v>366</v>
      </c>
      <c r="AC1" s="65" t="s">
        <v>367</v>
      </c>
      <c r="AD1" s="65" t="s">
        <v>368</v>
      </c>
      <c r="AE1" s="65" t="s">
        <v>369</v>
      </c>
      <c r="AF1" s="65" t="s">
        <v>370</v>
      </c>
      <c r="AG1" s="65" t="s">
        <v>371</v>
      </c>
      <c r="AH1" s="65" t="s">
        <v>372</v>
      </c>
      <c r="AI1" s="65" t="s">
        <v>373</v>
      </c>
      <c r="AJ1" s="65" t="s">
        <v>374</v>
      </c>
      <c r="AK1" s="65" t="s">
        <v>375</v>
      </c>
      <c r="AL1" s="65" t="s">
        <v>376</v>
      </c>
      <c r="AM1" s="65" t="s">
        <v>377</v>
      </c>
      <c r="AN1" s="65"/>
    </row>
    <row r="2" spans="1:40" x14ac:dyDescent="0.25">
      <c r="A2" s="29" t="s">
        <v>36</v>
      </c>
      <c r="B2" s="25" t="s">
        <v>35</v>
      </c>
      <c r="C2" s="26" t="s">
        <v>35</v>
      </c>
      <c r="D2" s="24" t="s">
        <v>11</v>
      </c>
      <c r="E2" s="24"/>
      <c r="F2" s="52"/>
      <c r="G2" s="28"/>
      <c r="H2" s="24"/>
      <c r="I2" s="27"/>
      <c r="J2" s="28"/>
      <c r="K2" s="24"/>
      <c r="L2" s="27"/>
      <c r="M2" s="28"/>
      <c r="N2" s="24"/>
      <c r="O2" s="27"/>
      <c r="P2" s="28"/>
      <c r="Q2" s="24"/>
      <c r="R2" s="27"/>
      <c r="S2" s="28"/>
      <c r="T2" s="24"/>
      <c r="U2" s="27"/>
      <c r="V2" s="28"/>
      <c r="W2" s="29"/>
      <c r="X2" s="27"/>
      <c r="Y2" s="28"/>
      <c r="AN2" s="17" t="str">
        <f t="shared" ref="AN2:AN13" si="0">CONCATENATE(Z2," ",AA2," ",AB2," ",AC2," ",AD2," ",AE2," ",AF2," ",AG2," ",AH2," ",AI2," ",AJ2," ",AK2," ",AL2," ",AM2)</f>
        <v xml:space="preserve">             </v>
      </c>
    </row>
    <row r="3" spans="1:40" x14ac:dyDescent="0.25">
      <c r="A3" s="24" t="s">
        <v>316</v>
      </c>
      <c r="B3" s="25"/>
      <c r="C3" s="26"/>
      <c r="D3" s="24"/>
      <c r="E3" s="24"/>
      <c r="F3" s="52"/>
      <c r="G3" s="28"/>
      <c r="H3" s="24"/>
      <c r="I3" s="27"/>
      <c r="J3" s="28"/>
      <c r="K3" s="24"/>
      <c r="L3" s="27"/>
      <c r="M3" s="28"/>
      <c r="N3" s="24"/>
      <c r="O3" s="27"/>
      <c r="P3" s="28"/>
      <c r="Q3" s="24"/>
      <c r="R3" s="27"/>
      <c r="S3" s="28"/>
      <c r="T3" s="24"/>
      <c r="U3" s="27"/>
      <c r="V3" s="28"/>
      <c r="W3" s="29"/>
      <c r="X3" s="27"/>
      <c r="Y3" s="28"/>
      <c r="AN3" s="17" t="str">
        <f t="shared" si="0"/>
        <v xml:space="preserve">             </v>
      </c>
    </row>
    <row r="4" spans="1:40" x14ac:dyDescent="0.25">
      <c r="A4" s="24" t="s">
        <v>509</v>
      </c>
      <c r="B4" s="25" t="s">
        <v>4</v>
      </c>
      <c r="C4" s="26" t="s">
        <v>175</v>
      </c>
      <c r="D4" s="24" t="s">
        <v>10</v>
      </c>
      <c r="E4" s="24" t="s">
        <v>522</v>
      </c>
      <c r="F4" s="52">
        <v>60</v>
      </c>
      <c r="G4" s="28" t="s">
        <v>60</v>
      </c>
      <c r="H4" s="24"/>
      <c r="I4" s="27"/>
      <c r="J4" s="28"/>
      <c r="K4" s="24"/>
      <c r="L4" s="27"/>
      <c r="M4" s="28"/>
      <c r="N4" s="24"/>
      <c r="O4" s="27"/>
      <c r="P4" s="28"/>
      <c r="Q4" s="24"/>
      <c r="R4" s="27"/>
      <c r="S4" s="28"/>
      <c r="T4" s="24"/>
      <c r="U4" s="27"/>
      <c r="V4" s="28"/>
      <c r="W4" s="29"/>
      <c r="X4" s="27"/>
      <c r="Y4" s="28"/>
      <c r="Z4" s="20" t="s">
        <v>378</v>
      </c>
      <c r="AC4" s="20" t="s">
        <v>380</v>
      </c>
      <c r="AE4" s="20" t="s">
        <v>381</v>
      </c>
      <c r="AN4" s="17" t="str">
        <f t="shared" si="0"/>
        <v xml:space="preserve">G   Cr  P        </v>
      </c>
    </row>
    <row r="5" spans="1:40" x14ac:dyDescent="0.25">
      <c r="A5" s="24" t="s">
        <v>510</v>
      </c>
      <c r="B5" s="25" t="s">
        <v>4</v>
      </c>
      <c r="C5" s="26" t="s">
        <v>175</v>
      </c>
      <c r="D5" s="24" t="s">
        <v>213</v>
      </c>
      <c r="E5" s="24" t="s">
        <v>178</v>
      </c>
      <c r="F5" s="52">
        <v>80</v>
      </c>
      <c r="G5" s="28"/>
      <c r="H5" s="24"/>
      <c r="I5" s="27"/>
      <c r="J5" s="28"/>
      <c r="K5" s="24"/>
      <c r="L5" s="27"/>
      <c r="M5" s="28"/>
      <c r="N5" s="24"/>
      <c r="O5" s="27"/>
      <c r="P5" s="28"/>
      <c r="Q5" s="24"/>
      <c r="R5" s="27"/>
      <c r="S5" s="28"/>
      <c r="T5" s="24"/>
      <c r="U5" s="27"/>
      <c r="V5" s="28"/>
      <c r="W5" s="29"/>
      <c r="X5" s="27"/>
      <c r="Y5" s="28"/>
      <c r="AN5" s="17" t="str">
        <f t="shared" si="0"/>
        <v xml:space="preserve">             </v>
      </c>
    </row>
    <row r="6" spans="1:40" x14ac:dyDescent="0.25">
      <c r="A6" s="24" t="s">
        <v>511</v>
      </c>
      <c r="B6" s="25" t="s">
        <v>4</v>
      </c>
      <c r="C6" s="26" t="s">
        <v>18</v>
      </c>
      <c r="D6" s="24" t="s">
        <v>10</v>
      </c>
      <c r="E6" s="24" t="s">
        <v>178</v>
      </c>
      <c r="F6" s="52">
        <v>80</v>
      </c>
      <c r="G6" s="28" t="s">
        <v>60</v>
      </c>
      <c r="H6" s="24"/>
      <c r="I6" s="27"/>
      <c r="J6" s="28"/>
      <c r="K6" s="24"/>
      <c r="L6" s="27"/>
      <c r="M6" s="28"/>
      <c r="N6" s="24"/>
      <c r="O6" s="27"/>
      <c r="P6" s="28"/>
      <c r="Q6" s="24"/>
      <c r="R6" s="27"/>
      <c r="S6" s="28"/>
      <c r="T6" s="24"/>
      <c r="U6" s="27"/>
      <c r="V6" s="28"/>
      <c r="W6" s="29"/>
      <c r="X6" s="27"/>
      <c r="Y6" s="28"/>
      <c r="AN6" s="17" t="str">
        <f t="shared" si="0"/>
        <v xml:space="preserve">             </v>
      </c>
    </row>
    <row r="7" spans="1:40" x14ac:dyDescent="0.25">
      <c r="A7" s="24" t="s">
        <v>266</v>
      </c>
      <c r="B7" s="25" t="s">
        <v>4</v>
      </c>
      <c r="C7" s="26" t="s">
        <v>175</v>
      </c>
      <c r="D7" s="24" t="s">
        <v>10</v>
      </c>
      <c r="E7" s="24" t="s">
        <v>267</v>
      </c>
      <c r="F7" s="52">
        <v>70</v>
      </c>
      <c r="G7" s="28" t="s">
        <v>60</v>
      </c>
      <c r="H7" s="24" t="s">
        <v>80</v>
      </c>
      <c r="I7" s="27">
        <v>20</v>
      </c>
      <c r="J7" s="28" t="s">
        <v>60</v>
      </c>
      <c r="K7" s="24" t="s">
        <v>138</v>
      </c>
      <c r="L7" s="27">
        <v>20</v>
      </c>
      <c r="M7" s="28" t="s">
        <v>60</v>
      </c>
      <c r="N7" s="24" t="s">
        <v>105</v>
      </c>
      <c r="O7" s="27">
        <v>20</v>
      </c>
      <c r="P7" s="28" t="s">
        <v>60</v>
      </c>
      <c r="Q7" s="24" t="s">
        <v>118</v>
      </c>
      <c r="R7" s="27" t="s">
        <v>87</v>
      </c>
      <c r="S7" s="28"/>
      <c r="T7" s="24"/>
      <c r="U7" s="27"/>
      <c r="V7" s="28"/>
      <c r="W7" s="29"/>
      <c r="X7" s="27"/>
      <c r="Y7" s="28"/>
      <c r="AE7" s="20" t="s">
        <v>381</v>
      </c>
      <c r="AN7" s="17" t="str">
        <f t="shared" si="0"/>
        <v xml:space="preserve">     P        </v>
      </c>
    </row>
    <row r="8" spans="1:40" x14ac:dyDescent="0.25">
      <c r="A8" s="24" t="s">
        <v>402</v>
      </c>
      <c r="B8" s="25" t="s">
        <v>4</v>
      </c>
      <c r="C8" s="26" t="s">
        <v>18</v>
      </c>
      <c r="D8" s="24" t="s">
        <v>213</v>
      </c>
      <c r="E8" s="24" t="s">
        <v>325</v>
      </c>
      <c r="F8" s="52">
        <v>1</v>
      </c>
      <c r="G8" s="28" t="s">
        <v>149</v>
      </c>
      <c r="H8" s="24" t="s">
        <v>237</v>
      </c>
      <c r="I8" s="27">
        <v>2</v>
      </c>
      <c r="J8" s="28" t="s">
        <v>399</v>
      </c>
      <c r="K8" s="24" t="s">
        <v>80</v>
      </c>
      <c r="L8" s="27">
        <v>20</v>
      </c>
      <c r="M8" s="28" t="s">
        <v>60</v>
      </c>
      <c r="N8" s="24" t="s">
        <v>117</v>
      </c>
      <c r="O8" s="27">
        <v>20</v>
      </c>
      <c r="P8" s="28" t="s">
        <v>60</v>
      </c>
      <c r="Q8" s="24" t="s">
        <v>403</v>
      </c>
      <c r="R8" s="27">
        <v>40</v>
      </c>
      <c r="S8" s="28" t="s">
        <v>60</v>
      </c>
      <c r="T8" s="24" t="s">
        <v>327</v>
      </c>
      <c r="U8" s="27">
        <v>20</v>
      </c>
      <c r="V8" s="28" t="s">
        <v>60</v>
      </c>
      <c r="W8" s="29"/>
      <c r="X8" s="27"/>
      <c r="Y8" s="28"/>
      <c r="Z8" s="20" t="s">
        <v>60</v>
      </c>
      <c r="AN8" s="17" t="str">
        <f t="shared" si="0"/>
        <v xml:space="preserve">g             </v>
      </c>
    </row>
    <row r="9" spans="1:40" x14ac:dyDescent="0.25">
      <c r="A9" s="24" t="s">
        <v>111</v>
      </c>
      <c r="B9" s="25" t="s">
        <v>4</v>
      </c>
      <c r="C9" s="26" t="s">
        <v>175</v>
      </c>
      <c r="D9" s="24" t="s">
        <v>10</v>
      </c>
      <c r="E9" s="24" t="s">
        <v>121</v>
      </c>
      <c r="F9" s="52">
        <v>1.5</v>
      </c>
      <c r="G9" s="28" t="s">
        <v>149</v>
      </c>
      <c r="H9" s="24"/>
      <c r="I9" s="27"/>
      <c r="J9" s="28"/>
      <c r="K9" s="24"/>
      <c r="L9" s="27"/>
      <c r="M9" s="28"/>
      <c r="N9" s="24"/>
      <c r="O9" s="27"/>
      <c r="P9" s="28"/>
      <c r="Q9" s="24"/>
      <c r="R9" s="27"/>
      <c r="S9" s="28"/>
      <c r="T9" s="24"/>
      <c r="U9" s="27"/>
      <c r="V9" s="28"/>
      <c r="W9" s="29"/>
      <c r="X9" s="27"/>
      <c r="Y9" s="28"/>
      <c r="AN9" s="17" t="str">
        <f t="shared" si="0"/>
        <v xml:space="preserve">             </v>
      </c>
    </row>
    <row r="10" spans="1:40" x14ac:dyDescent="0.25">
      <c r="A10" s="24" t="s">
        <v>113</v>
      </c>
      <c r="B10" s="25" t="s">
        <v>4</v>
      </c>
      <c r="C10" s="26" t="s">
        <v>175</v>
      </c>
      <c r="D10" s="24" t="s">
        <v>10</v>
      </c>
      <c r="E10" s="24" t="s">
        <v>123</v>
      </c>
      <c r="F10" s="52">
        <v>1</v>
      </c>
      <c r="G10" s="28" t="s">
        <v>149</v>
      </c>
      <c r="H10" s="24"/>
      <c r="I10" s="27"/>
      <c r="J10" s="28"/>
      <c r="K10" s="24"/>
      <c r="L10" s="27"/>
      <c r="M10" s="28"/>
      <c r="N10" s="24"/>
      <c r="O10" s="27"/>
      <c r="P10" s="28"/>
      <c r="Q10" s="24"/>
      <c r="R10" s="27"/>
      <c r="S10" s="28"/>
      <c r="T10" s="24"/>
      <c r="U10" s="27"/>
      <c r="V10" s="28"/>
      <c r="W10" s="29"/>
      <c r="X10" s="27"/>
      <c r="Y10" s="28"/>
      <c r="Z10" s="20" t="s">
        <v>378</v>
      </c>
      <c r="AD10" s="20" t="s">
        <v>389</v>
      </c>
      <c r="AG10" s="20" t="s">
        <v>393</v>
      </c>
      <c r="AN10" s="17" t="str">
        <f t="shared" si="0"/>
        <v xml:space="preserve">G    O   La       </v>
      </c>
    </row>
    <row r="11" spans="1:40" x14ac:dyDescent="0.25">
      <c r="A11" s="24" t="s">
        <v>156</v>
      </c>
      <c r="B11" s="25" t="s">
        <v>4</v>
      </c>
      <c r="C11" s="26" t="s">
        <v>175</v>
      </c>
      <c r="D11" s="24" t="s">
        <v>10</v>
      </c>
      <c r="E11" s="24" t="s">
        <v>157</v>
      </c>
      <c r="F11" s="52">
        <v>65</v>
      </c>
      <c r="G11" s="28" t="s">
        <v>60</v>
      </c>
      <c r="H11" s="24" t="s">
        <v>105</v>
      </c>
      <c r="I11" s="27">
        <v>150</v>
      </c>
      <c r="J11" s="28" t="s">
        <v>60</v>
      </c>
      <c r="K11" s="24" t="s">
        <v>84</v>
      </c>
      <c r="L11" s="27" t="s">
        <v>87</v>
      </c>
      <c r="M11" s="28"/>
      <c r="N11" s="24" t="s">
        <v>158</v>
      </c>
      <c r="O11" s="27" t="s">
        <v>87</v>
      </c>
      <c r="P11" s="28"/>
      <c r="Q11" s="24" t="s">
        <v>142</v>
      </c>
      <c r="R11" s="27">
        <v>50</v>
      </c>
      <c r="S11" s="28" t="s">
        <v>67</v>
      </c>
      <c r="T11" s="24"/>
      <c r="U11" s="27"/>
      <c r="V11" s="28"/>
      <c r="W11" s="29"/>
      <c r="X11" s="27"/>
      <c r="Y11" s="28"/>
      <c r="AE11" s="20" t="s">
        <v>381</v>
      </c>
      <c r="AG11" s="20" t="s">
        <v>393</v>
      </c>
      <c r="AN11" s="17" t="str">
        <f t="shared" si="0"/>
        <v xml:space="preserve">     P  La       </v>
      </c>
    </row>
    <row r="12" spans="1:40" x14ac:dyDescent="0.25">
      <c r="A12" s="56" t="s">
        <v>397</v>
      </c>
      <c r="B12" s="25" t="s">
        <v>13</v>
      </c>
      <c r="C12" s="26" t="s">
        <v>18</v>
      </c>
      <c r="D12" s="24" t="s">
        <v>10</v>
      </c>
      <c r="E12" s="24" t="s">
        <v>398</v>
      </c>
      <c r="F12" s="52">
        <v>2</v>
      </c>
      <c r="G12" s="28" t="s">
        <v>399</v>
      </c>
      <c r="H12" s="24" t="s">
        <v>400</v>
      </c>
      <c r="I12" s="27">
        <v>1</v>
      </c>
      <c r="J12" s="28" t="s">
        <v>401</v>
      </c>
      <c r="K12" s="24" t="s">
        <v>245</v>
      </c>
      <c r="L12" s="27">
        <v>5</v>
      </c>
      <c r="M12" s="28" t="s">
        <v>60</v>
      </c>
      <c r="N12" s="24" t="s">
        <v>126</v>
      </c>
      <c r="O12" s="27">
        <v>5</v>
      </c>
      <c r="P12" s="28" t="s">
        <v>60</v>
      </c>
      <c r="Q12" s="24" t="s">
        <v>323</v>
      </c>
      <c r="R12" s="27">
        <v>10</v>
      </c>
      <c r="S12" s="28" t="s">
        <v>60</v>
      </c>
      <c r="T12" s="24"/>
      <c r="U12" s="27"/>
      <c r="V12" s="28"/>
      <c r="W12" s="29"/>
      <c r="X12" s="27"/>
      <c r="Y12" s="28"/>
      <c r="Z12" s="20" t="s">
        <v>378</v>
      </c>
      <c r="AD12" s="20" t="s">
        <v>389</v>
      </c>
      <c r="AG12" s="20" t="s">
        <v>385</v>
      </c>
      <c r="AN12" s="17" t="str">
        <f t="shared" si="0"/>
        <v xml:space="preserve">G    O   La      </v>
      </c>
    </row>
    <row r="13" spans="1:40" x14ac:dyDescent="0.25">
      <c r="A13" s="24" t="s">
        <v>227</v>
      </c>
      <c r="B13" s="25" t="s">
        <v>4</v>
      </c>
      <c r="C13" s="26" t="s">
        <v>175</v>
      </c>
      <c r="D13" s="24" t="s">
        <v>10</v>
      </c>
      <c r="E13" s="24" t="s">
        <v>229</v>
      </c>
      <c r="F13" s="52">
        <v>60</v>
      </c>
      <c r="G13" s="28" t="s">
        <v>60</v>
      </c>
      <c r="H13" s="24" t="s">
        <v>256</v>
      </c>
      <c r="I13" s="27">
        <v>20</v>
      </c>
      <c r="J13" s="28" t="s">
        <v>60</v>
      </c>
      <c r="K13" s="24" t="s">
        <v>142</v>
      </c>
      <c r="L13" s="27">
        <v>10</v>
      </c>
      <c r="M13" s="28" t="s">
        <v>67</v>
      </c>
      <c r="N13" s="24"/>
      <c r="O13" s="27"/>
      <c r="P13" s="28"/>
      <c r="Q13" s="24"/>
      <c r="R13" s="27"/>
      <c r="S13" s="28"/>
      <c r="T13" s="24"/>
      <c r="U13" s="27"/>
      <c r="V13" s="28"/>
      <c r="W13" s="29"/>
      <c r="X13" s="27"/>
      <c r="Y13" s="28"/>
      <c r="AG13" s="20" t="s">
        <v>393</v>
      </c>
      <c r="AN13" s="17" t="str">
        <f t="shared" si="0"/>
        <v xml:space="preserve">       La       </v>
      </c>
    </row>
    <row r="14" spans="1:40" x14ac:dyDescent="0.25">
      <c r="A14" s="24" t="s">
        <v>512</v>
      </c>
      <c r="B14" s="25" t="s">
        <v>4</v>
      </c>
      <c r="C14" s="26" t="s">
        <v>7</v>
      </c>
      <c r="D14" s="24" t="s">
        <v>11</v>
      </c>
      <c r="E14" s="24" t="s">
        <v>288</v>
      </c>
      <c r="F14" s="52">
        <v>50</v>
      </c>
      <c r="G14" s="28" t="s">
        <v>60</v>
      </c>
      <c r="H14" s="24" t="s">
        <v>289</v>
      </c>
      <c r="I14" s="27">
        <v>15</v>
      </c>
      <c r="J14" s="28" t="s">
        <v>60</v>
      </c>
      <c r="K14" s="24" t="s">
        <v>126</v>
      </c>
      <c r="L14" s="27">
        <v>5</v>
      </c>
      <c r="M14" s="28" t="s">
        <v>60</v>
      </c>
      <c r="N14" s="24"/>
      <c r="O14" s="27"/>
      <c r="P14" s="28"/>
      <c r="Q14" s="24"/>
      <c r="R14" s="27"/>
      <c r="S14" s="28"/>
      <c r="T14" s="24"/>
      <c r="U14" s="27"/>
      <c r="V14" s="28"/>
      <c r="W14" s="29"/>
      <c r="X14" s="27"/>
      <c r="Y14" s="28"/>
      <c r="Z14" s="20" t="s">
        <v>378</v>
      </c>
      <c r="AG14" s="20" t="s">
        <v>393</v>
      </c>
      <c r="AN14" s="17" t="e">
        <f>CONCATENATE(Z14," ",AA14," ",AB14," ",AC14," ",AD14," ",AG14," ",AF14," ",#REF!," ",AH14," ",AI14," ",AJ14," ",AK14," ",AL14," ",AM14)</f>
        <v>#REF!</v>
      </c>
    </row>
    <row r="15" spans="1:40" x14ac:dyDescent="0.25">
      <c r="A15" s="56" t="s">
        <v>513</v>
      </c>
      <c r="B15" s="25" t="s">
        <v>13</v>
      </c>
      <c r="C15" s="26" t="s">
        <v>18</v>
      </c>
      <c r="D15" s="24" t="s">
        <v>11</v>
      </c>
      <c r="E15" s="24" t="s">
        <v>322</v>
      </c>
      <c r="F15" s="52">
        <v>40</v>
      </c>
      <c r="G15" s="28" t="s">
        <v>60</v>
      </c>
      <c r="H15" s="24" t="s">
        <v>126</v>
      </c>
      <c r="I15" s="27">
        <v>5</v>
      </c>
      <c r="J15" s="28" t="s">
        <v>60</v>
      </c>
      <c r="K15" s="24" t="s">
        <v>323</v>
      </c>
      <c r="L15" s="27">
        <v>5</v>
      </c>
      <c r="M15" s="28" t="s">
        <v>60</v>
      </c>
      <c r="N15" s="24" t="s">
        <v>324</v>
      </c>
      <c r="O15" s="27">
        <v>20</v>
      </c>
      <c r="P15" s="28" t="s">
        <v>60</v>
      </c>
      <c r="Q15" s="24" t="s">
        <v>256</v>
      </c>
      <c r="R15" s="27">
        <v>20</v>
      </c>
      <c r="S15" s="28" t="s">
        <v>60</v>
      </c>
      <c r="T15" s="24" t="s">
        <v>138</v>
      </c>
      <c r="U15" s="27">
        <v>15</v>
      </c>
      <c r="V15" s="28" t="s">
        <v>60</v>
      </c>
      <c r="W15" s="29" t="s">
        <v>80</v>
      </c>
      <c r="X15" s="27">
        <v>10</v>
      </c>
      <c r="Y15" s="28" t="s">
        <v>60</v>
      </c>
      <c r="Z15" s="20" t="s">
        <v>378</v>
      </c>
      <c r="AG15" s="20" t="s">
        <v>393</v>
      </c>
      <c r="AN15" s="17" t="str">
        <f t="shared" ref="AN15:AN26" si="1">CONCATENATE(Z15," ",AA15," ",AB15," ",AC15," ",AD15," ",AE15," ",AF15," ",AG15," ",AH15," ",AI15," ",AJ15," ",AK15," ",AL15," ",AM15)</f>
        <v xml:space="preserve">G       La       </v>
      </c>
    </row>
    <row r="16" spans="1:40" x14ac:dyDescent="0.25">
      <c r="A16" s="24" t="s">
        <v>514</v>
      </c>
      <c r="B16" s="25" t="s">
        <v>4</v>
      </c>
      <c r="C16" s="26" t="s">
        <v>175</v>
      </c>
      <c r="D16" s="24" t="s">
        <v>10</v>
      </c>
      <c r="E16" s="24" t="s">
        <v>330</v>
      </c>
      <c r="F16" s="52">
        <v>65</v>
      </c>
      <c r="G16" s="28" t="s">
        <v>60</v>
      </c>
      <c r="H16" s="24" t="s">
        <v>331</v>
      </c>
      <c r="I16" s="27">
        <v>20</v>
      </c>
      <c r="J16" s="28" t="s">
        <v>60</v>
      </c>
      <c r="K16" s="24" t="s">
        <v>256</v>
      </c>
      <c r="L16" s="27">
        <v>25</v>
      </c>
      <c r="M16" s="28" t="s">
        <v>60</v>
      </c>
      <c r="N16" s="24" t="s">
        <v>332</v>
      </c>
      <c r="O16" s="27" t="s">
        <v>87</v>
      </c>
      <c r="P16" s="28"/>
      <c r="Q16" s="24" t="s">
        <v>323</v>
      </c>
      <c r="R16" s="27">
        <v>10</v>
      </c>
      <c r="S16" s="28" t="s">
        <v>60</v>
      </c>
      <c r="T16" s="24" t="s">
        <v>142</v>
      </c>
      <c r="U16" s="27" t="s">
        <v>87</v>
      </c>
      <c r="V16" s="28"/>
      <c r="W16" s="29"/>
      <c r="X16" s="27"/>
      <c r="Y16" s="28"/>
      <c r="AD16" s="20" t="s">
        <v>389</v>
      </c>
      <c r="AE16" s="20" t="s">
        <v>381</v>
      </c>
      <c r="AG16" s="20" t="s">
        <v>393</v>
      </c>
      <c r="AN16" s="17" t="str">
        <f t="shared" si="1"/>
        <v xml:space="preserve">    O P  La       </v>
      </c>
    </row>
    <row r="17" spans="1:40" x14ac:dyDescent="0.25">
      <c r="A17" s="24" t="s">
        <v>173</v>
      </c>
      <c r="B17" s="25" t="s">
        <v>4</v>
      </c>
      <c r="C17" s="26" t="s">
        <v>18</v>
      </c>
      <c r="D17" s="24" t="s">
        <v>10</v>
      </c>
      <c r="E17" s="24" t="s">
        <v>116</v>
      </c>
      <c r="F17" s="52">
        <v>50</v>
      </c>
      <c r="G17" s="28" t="s">
        <v>60</v>
      </c>
      <c r="H17" s="24" t="s">
        <v>115</v>
      </c>
      <c r="I17" s="27">
        <v>120</v>
      </c>
      <c r="J17" s="28" t="s">
        <v>60</v>
      </c>
      <c r="K17" s="24" t="s">
        <v>80</v>
      </c>
      <c r="L17" s="27">
        <v>20</v>
      </c>
      <c r="M17" s="28" t="s">
        <v>60</v>
      </c>
      <c r="N17" s="24" t="s">
        <v>84</v>
      </c>
      <c r="O17" s="27">
        <v>5</v>
      </c>
      <c r="P17" s="28" t="s">
        <v>60</v>
      </c>
      <c r="Q17" s="24" t="s">
        <v>126</v>
      </c>
      <c r="R17" s="27">
        <v>5</v>
      </c>
      <c r="S17" s="28" t="s">
        <v>60</v>
      </c>
      <c r="T17" s="24" t="s">
        <v>146</v>
      </c>
      <c r="U17" s="27" t="s">
        <v>87</v>
      </c>
      <c r="V17" s="28"/>
      <c r="W17" s="29"/>
      <c r="X17" s="27"/>
      <c r="Y17" s="28"/>
      <c r="AG17" s="20" t="s">
        <v>393</v>
      </c>
      <c r="AN17" s="17" t="str">
        <f t="shared" si="1"/>
        <v xml:space="preserve">       La       </v>
      </c>
    </row>
    <row r="18" spans="1:40" x14ac:dyDescent="0.25">
      <c r="A18" s="24" t="s">
        <v>226</v>
      </c>
      <c r="B18" s="25" t="s">
        <v>4</v>
      </c>
      <c r="C18" s="26" t="s">
        <v>175</v>
      </c>
      <c r="D18" s="24" t="s">
        <v>213</v>
      </c>
      <c r="E18" s="24" t="s">
        <v>228</v>
      </c>
      <c r="F18" s="52">
        <v>70</v>
      </c>
      <c r="G18" s="28" t="s">
        <v>60</v>
      </c>
      <c r="H18" s="24"/>
      <c r="I18" s="27"/>
      <c r="J18" s="28"/>
      <c r="K18" s="24"/>
      <c r="L18" s="27"/>
      <c r="M18" s="28"/>
      <c r="N18" s="24"/>
      <c r="O18" s="27"/>
      <c r="P18" s="28"/>
      <c r="Q18" s="24"/>
      <c r="R18" s="27"/>
      <c r="S18" s="28"/>
      <c r="T18" s="24"/>
      <c r="U18" s="27"/>
      <c r="V18" s="28"/>
      <c r="W18" s="29"/>
      <c r="X18" s="27"/>
      <c r="Y18" s="28"/>
      <c r="Z18" s="20" t="s">
        <v>378</v>
      </c>
      <c r="AD18" s="20" t="s">
        <v>389</v>
      </c>
      <c r="AN18" s="17" t="str">
        <f t="shared" si="1"/>
        <v xml:space="preserve">G    O         </v>
      </c>
    </row>
    <row r="19" spans="1:40" x14ac:dyDescent="0.25">
      <c r="A19" s="24" t="s">
        <v>238</v>
      </c>
      <c r="B19" s="25" t="s">
        <v>4</v>
      </c>
      <c r="C19" s="26" t="s">
        <v>18</v>
      </c>
      <c r="D19" s="24" t="s">
        <v>11</v>
      </c>
      <c r="E19" s="24" t="s">
        <v>239</v>
      </c>
      <c r="F19" s="52">
        <v>1</v>
      </c>
      <c r="G19" s="28" t="s">
        <v>60</v>
      </c>
      <c r="H19" s="24" t="s">
        <v>105</v>
      </c>
      <c r="I19" s="27">
        <v>40</v>
      </c>
      <c r="J19" s="28" t="s">
        <v>60</v>
      </c>
      <c r="K19" s="24" t="s">
        <v>240</v>
      </c>
      <c r="L19" s="27">
        <v>5</v>
      </c>
      <c r="M19" s="28" t="s">
        <v>60</v>
      </c>
      <c r="N19" s="24" t="s">
        <v>241</v>
      </c>
      <c r="O19" s="27">
        <v>3</v>
      </c>
      <c r="P19" s="28" t="s">
        <v>60</v>
      </c>
      <c r="Q19" s="24" t="s">
        <v>242</v>
      </c>
      <c r="R19" s="27">
        <v>3</v>
      </c>
      <c r="S19" s="28" t="s">
        <v>60</v>
      </c>
      <c r="T19" s="24" t="s">
        <v>84</v>
      </c>
      <c r="U19" s="27">
        <v>5</v>
      </c>
      <c r="V19" s="28" t="s">
        <v>60</v>
      </c>
      <c r="W19" s="29"/>
      <c r="X19" s="27"/>
      <c r="Y19" s="28"/>
      <c r="AD19" s="20" t="s">
        <v>389</v>
      </c>
      <c r="AF19" s="20" t="s">
        <v>387</v>
      </c>
      <c r="AN19" s="17" t="str">
        <f t="shared" si="1"/>
        <v xml:space="preserve">    O  M       </v>
      </c>
    </row>
    <row r="20" spans="1:40" x14ac:dyDescent="0.25">
      <c r="A20" s="24" t="s">
        <v>515</v>
      </c>
      <c r="B20" s="25" t="s">
        <v>4</v>
      </c>
      <c r="C20" s="26" t="s">
        <v>18</v>
      </c>
      <c r="D20" s="24" t="s">
        <v>11</v>
      </c>
      <c r="E20" s="24" t="s">
        <v>124</v>
      </c>
      <c r="F20" s="52">
        <v>2</v>
      </c>
      <c r="G20" s="28" t="s">
        <v>149</v>
      </c>
      <c r="H20" s="24" t="s">
        <v>115</v>
      </c>
      <c r="I20" s="27">
        <v>100</v>
      </c>
      <c r="J20" s="28" t="s">
        <v>60</v>
      </c>
      <c r="K20" s="24" t="s">
        <v>125</v>
      </c>
      <c r="L20" s="27" t="s">
        <v>87</v>
      </c>
      <c r="M20" s="28"/>
      <c r="N20" s="24" t="s">
        <v>84</v>
      </c>
      <c r="O20" s="27" t="s">
        <v>87</v>
      </c>
      <c r="P20" s="28"/>
      <c r="Q20" s="24"/>
      <c r="R20" s="27"/>
      <c r="S20" s="28"/>
      <c r="T20" s="24"/>
      <c r="U20" s="27"/>
      <c r="V20" s="28"/>
      <c r="W20" s="29"/>
      <c r="X20" s="27"/>
      <c r="Y20" s="28"/>
      <c r="AD20" s="20" t="s">
        <v>389</v>
      </c>
      <c r="AN20" s="17" t="str">
        <f t="shared" si="1"/>
        <v xml:space="preserve">    O         </v>
      </c>
    </row>
    <row r="21" spans="1:40" x14ac:dyDescent="0.25">
      <c r="A21" s="24" t="s">
        <v>234</v>
      </c>
      <c r="B21" s="25" t="s">
        <v>4</v>
      </c>
      <c r="C21" s="26" t="s">
        <v>175</v>
      </c>
      <c r="D21" s="24" t="s">
        <v>213</v>
      </c>
      <c r="E21" s="24" t="s">
        <v>235</v>
      </c>
      <c r="F21" s="52">
        <v>1</v>
      </c>
      <c r="G21" s="28" t="s">
        <v>149</v>
      </c>
      <c r="H21" s="24"/>
      <c r="I21" s="27"/>
      <c r="J21" s="28"/>
      <c r="K21" s="24"/>
      <c r="L21" s="27"/>
      <c r="M21" s="28"/>
      <c r="N21" s="24"/>
      <c r="O21" s="27"/>
      <c r="P21" s="28"/>
      <c r="Q21" s="24"/>
      <c r="R21" s="27"/>
      <c r="S21" s="28"/>
      <c r="T21" s="24"/>
      <c r="U21" s="27"/>
      <c r="V21" s="28"/>
      <c r="W21" s="29"/>
      <c r="X21" s="27"/>
      <c r="Y21" s="28"/>
      <c r="Z21" s="20" t="s">
        <v>378</v>
      </c>
      <c r="AD21" s="20" t="s">
        <v>389</v>
      </c>
      <c r="AE21" s="20" t="s">
        <v>381</v>
      </c>
      <c r="AN21" s="17" t="str">
        <f t="shared" si="1"/>
        <v xml:space="preserve">G    O P        </v>
      </c>
    </row>
    <row r="22" spans="1:40" x14ac:dyDescent="0.25">
      <c r="A22" s="24" t="s">
        <v>223</v>
      </c>
      <c r="B22" s="25" t="s">
        <v>4</v>
      </c>
      <c r="C22" s="26" t="s">
        <v>18</v>
      </c>
      <c r="D22" s="24" t="s">
        <v>213</v>
      </c>
      <c r="E22" s="24" t="s">
        <v>224</v>
      </c>
      <c r="F22" s="52">
        <v>80</v>
      </c>
      <c r="G22" s="28" t="s">
        <v>60</v>
      </c>
      <c r="H22" s="24" t="s">
        <v>80</v>
      </c>
      <c r="I22" s="27">
        <v>40</v>
      </c>
      <c r="J22" s="28" t="s">
        <v>60</v>
      </c>
      <c r="K22" s="24" t="s">
        <v>105</v>
      </c>
      <c r="L22" s="27">
        <v>40</v>
      </c>
      <c r="M22" s="28" t="s">
        <v>60</v>
      </c>
      <c r="N22" s="24" t="s">
        <v>84</v>
      </c>
      <c r="O22" s="27">
        <v>0.5</v>
      </c>
      <c r="P22" s="28" t="s">
        <v>60</v>
      </c>
      <c r="Q22" s="24"/>
      <c r="R22" s="27"/>
      <c r="S22" s="28"/>
      <c r="T22" s="24"/>
      <c r="U22" s="27"/>
      <c r="V22" s="28"/>
      <c r="W22" s="29"/>
      <c r="X22" s="27"/>
      <c r="Y22" s="28"/>
      <c r="Z22" s="20" t="s">
        <v>378</v>
      </c>
      <c r="AG22" s="20" t="s">
        <v>393</v>
      </c>
      <c r="AN22" s="17" t="str">
        <f t="shared" si="1"/>
        <v xml:space="preserve">G       La       </v>
      </c>
    </row>
    <row r="23" spans="1:40" x14ac:dyDescent="0.25">
      <c r="A23" s="24" t="s">
        <v>171</v>
      </c>
      <c r="B23" s="25" t="s">
        <v>4</v>
      </c>
      <c r="C23" s="26" t="s">
        <v>18</v>
      </c>
      <c r="D23" s="24" t="s">
        <v>10</v>
      </c>
      <c r="E23" s="24" t="s">
        <v>127</v>
      </c>
      <c r="F23" s="52">
        <v>50</v>
      </c>
      <c r="G23" s="28" t="s">
        <v>60</v>
      </c>
      <c r="H23" s="24" t="s">
        <v>140</v>
      </c>
      <c r="I23" s="27">
        <v>30</v>
      </c>
      <c r="J23" s="28" t="s">
        <v>60</v>
      </c>
      <c r="K23" s="24" t="s">
        <v>80</v>
      </c>
      <c r="L23" s="27">
        <v>5</v>
      </c>
      <c r="M23" s="28" t="s">
        <v>60</v>
      </c>
      <c r="N23" s="24" t="s">
        <v>141</v>
      </c>
      <c r="O23" s="27">
        <v>5</v>
      </c>
      <c r="P23" s="28" t="s">
        <v>60</v>
      </c>
      <c r="Q23" s="24" t="s">
        <v>84</v>
      </c>
      <c r="R23" s="27">
        <v>2</v>
      </c>
      <c r="S23" s="28" t="s">
        <v>60</v>
      </c>
      <c r="T23" s="24" t="s">
        <v>142</v>
      </c>
      <c r="U23" s="27">
        <v>5</v>
      </c>
      <c r="V23" s="28" t="s">
        <v>67</v>
      </c>
      <c r="W23" s="29" t="s">
        <v>143</v>
      </c>
      <c r="X23" s="27">
        <v>10</v>
      </c>
      <c r="Y23" s="28" t="s">
        <v>60</v>
      </c>
      <c r="Z23" s="20" t="s">
        <v>378</v>
      </c>
      <c r="AG23" s="20" t="s">
        <v>393</v>
      </c>
      <c r="AN23" s="17" t="str">
        <f t="shared" si="1"/>
        <v xml:space="preserve">G       La       </v>
      </c>
    </row>
    <row r="24" spans="1:40" x14ac:dyDescent="0.25">
      <c r="A24" s="24" t="s">
        <v>405</v>
      </c>
      <c r="B24" s="25" t="s">
        <v>4</v>
      </c>
      <c r="C24" s="26" t="s">
        <v>18</v>
      </c>
      <c r="D24" s="24" t="s">
        <v>10</v>
      </c>
      <c r="E24" s="24" t="s">
        <v>406</v>
      </c>
      <c r="F24" s="52">
        <v>45</v>
      </c>
      <c r="G24" s="28" t="s">
        <v>60</v>
      </c>
      <c r="H24" s="24" t="s">
        <v>315</v>
      </c>
      <c r="I24" s="27">
        <v>20</v>
      </c>
      <c r="J24" s="28" t="s">
        <v>60</v>
      </c>
      <c r="K24" s="24" t="s">
        <v>142</v>
      </c>
      <c r="L24" s="27">
        <v>20</v>
      </c>
      <c r="M24" s="28" t="s">
        <v>67</v>
      </c>
      <c r="N24" s="24"/>
      <c r="O24" s="27"/>
      <c r="P24" s="28"/>
      <c r="Q24" s="24"/>
      <c r="R24" s="27"/>
      <c r="S24" s="28"/>
      <c r="T24" s="24"/>
      <c r="U24" s="27"/>
      <c r="V24" s="28"/>
      <c r="W24" s="29"/>
      <c r="X24" s="27"/>
      <c r="Y24" s="28"/>
      <c r="AN24" s="17" t="str">
        <f t="shared" si="1"/>
        <v xml:space="preserve">             </v>
      </c>
    </row>
    <row r="25" spans="1:40" x14ac:dyDescent="0.25">
      <c r="A25" s="24" t="s">
        <v>128</v>
      </c>
      <c r="B25" s="25" t="s">
        <v>4</v>
      </c>
      <c r="C25" s="26" t="s">
        <v>175</v>
      </c>
      <c r="D25" s="24" t="s">
        <v>10</v>
      </c>
      <c r="E25" s="24" t="s">
        <v>120</v>
      </c>
      <c r="F25" s="52">
        <v>1</v>
      </c>
      <c r="G25" s="28" t="s">
        <v>149</v>
      </c>
      <c r="H25" s="24"/>
      <c r="I25" s="27"/>
      <c r="J25" s="28"/>
      <c r="K25" s="24"/>
      <c r="L25" s="27"/>
      <c r="M25" s="28"/>
      <c r="N25" s="24"/>
      <c r="O25" s="27"/>
      <c r="P25" s="28"/>
      <c r="Q25" s="24"/>
      <c r="R25" s="27"/>
      <c r="S25" s="28"/>
      <c r="T25" s="24"/>
      <c r="U25" s="27"/>
      <c r="V25" s="28"/>
      <c r="W25" s="29"/>
      <c r="X25" s="27"/>
      <c r="Y25" s="28"/>
      <c r="AJ25" s="20" t="s">
        <v>390</v>
      </c>
      <c r="AN25" s="17" t="str">
        <f t="shared" si="1"/>
        <v xml:space="preserve">          Sj   </v>
      </c>
    </row>
    <row r="26" spans="1:40" x14ac:dyDescent="0.25">
      <c r="A26" s="24" t="s">
        <v>190</v>
      </c>
      <c r="B26" s="25" t="s">
        <v>4</v>
      </c>
      <c r="C26" s="26" t="s">
        <v>18</v>
      </c>
      <c r="D26" s="24" t="s">
        <v>11</v>
      </c>
      <c r="E26" s="24" t="s">
        <v>127</v>
      </c>
      <c r="F26" s="52">
        <v>20</v>
      </c>
      <c r="G26" s="28" t="s">
        <v>60</v>
      </c>
      <c r="H26" s="24" t="s">
        <v>192</v>
      </c>
      <c r="I26" s="27">
        <v>20</v>
      </c>
      <c r="J26" s="28" t="s">
        <v>60</v>
      </c>
      <c r="K26" s="24" t="s">
        <v>193</v>
      </c>
      <c r="L26" s="27">
        <v>20</v>
      </c>
      <c r="M26" s="28" t="s">
        <v>60</v>
      </c>
      <c r="N26" s="24" t="s">
        <v>194</v>
      </c>
      <c r="O26" s="27" t="s">
        <v>87</v>
      </c>
      <c r="P26" s="28"/>
      <c r="Q26" s="24"/>
      <c r="R26" s="27"/>
      <c r="S26" s="28"/>
      <c r="T26" s="24"/>
      <c r="U26" s="27"/>
      <c r="V26" s="28"/>
      <c r="W26" s="29"/>
      <c r="X26" s="27"/>
      <c r="Y26" s="28"/>
      <c r="Z26" s="20" t="s">
        <v>378</v>
      </c>
      <c r="AG26" s="20" t="s">
        <v>393</v>
      </c>
      <c r="AN26" s="17" t="str">
        <f t="shared" si="1"/>
        <v xml:space="preserve">G       La       </v>
      </c>
    </row>
    <row r="27" spans="1:40" x14ac:dyDescent="0.25">
      <c r="A27" s="24" t="s">
        <v>526</v>
      </c>
      <c r="B27" s="25" t="s">
        <v>4</v>
      </c>
      <c r="C27" s="26" t="s">
        <v>18</v>
      </c>
      <c r="D27" s="24" t="s">
        <v>10</v>
      </c>
      <c r="E27" s="24" t="s">
        <v>214</v>
      </c>
      <c r="F27" s="52">
        <v>80</v>
      </c>
      <c r="G27" s="28" t="s">
        <v>60</v>
      </c>
      <c r="H27" s="24" t="s">
        <v>80</v>
      </c>
      <c r="I27" s="27">
        <v>20</v>
      </c>
      <c r="J27" s="28" t="s">
        <v>60</v>
      </c>
      <c r="K27" s="24" t="s">
        <v>404</v>
      </c>
      <c r="L27" s="27">
        <v>20</v>
      </c>
      <c r="M27" s="28" t="s">
        <v>60</v>
      </c>
      <c r="N27" s="24" t="s">
        <v>105</v>
      </c>
      <c r="O27" s="27">
        <v>30</v>
      </c>
      <c r="P27" s="28" t="s">
        <v>60</v>
      </c>
      <c r="Q27" s="24" t="s">
        <v>84</v>
      </c>
      <c r="R27" s="27" t="s">
        <v>87</v>
      </c>
      <c r="S27" s="28"/>
      <c r="T27" s="24"/>
      <c r="U27" s="27"/>
      <c r="V27" s="28"/>
      <c r="W27" s="29"/>
      <c r="X27" s="27"/>
      <c r="Y27" s="28"/>
    </row>
    <row r="28" spans="1:40" x14ac:dyDescent="0.25">
      <c r="A28" s="24" t="s">
        <v>212</v>
      </c>
      <c r="B28" s="25" t="s">
        <v>4</v>
      </c>
      <c r="C28" s="26" t="s">
        <v>175</v>
      </c>
      <c r="D28" s="24" t="s">
        <v>213</v>
      </c>
      <c r="E28" s="24" t="s">
        <v>214</v>
      </c>
      <c r="F28" s="52">
        <v>120</v>
      </c>
      <c r="G28" s="28" t="s">
        <v>60</v>
      </c>
      <c r="H28" s="24"/>
      <c r="I28" s="27"/>
      <c r="J28" s="28"/>
      <c r="K28" s="24"/>
      <c r="L28" s="27"/>
      <c r="M28" s="28"/>
      <c r="N28" s="24"/>
      <c r="O28" s="27"/>
      <c r="P28" s="28"/>
      <c r="Q28" s="24"/>
      <c r="R28" s="27"/>
      <c r="S28" s="28"/>
      <c r="T28" s="24"/>
      <c r="U28" s="27"/>
      <c r="V28" s="28"/>
      <c r="W28" s="29"/>
      <c r="X28" s="27"/>
      <c r="Y28" s="28"/>
      <c r="AN28" s="17" t="str">
        <f t="shared" ref="AN28:AN59" si="2">CONCATENATE(Z28," ",AA28," ",AB28," ",AC28," ",AD28," ",AE28," ",AF28," ",AG28," ",AH28," ",AI28," ",AJ28," ",AK28," ",AL28," ",AM28)</f>
        <v xml:space="preserve">             </v>
      </c>
    </row>
    <row r="29" spans="1:40" x14ac:dyDescent="0.25">
      <c r="A29" s="24" t="s">
        <v>269</v>
      </c>
      <c r="B29" s="25" t="s">
        <v>4</v>
      </c>
      <c r="C29" s="26" t="s">
        <v>18</v>
      </c>
      <c r="D29" s="24" t="s">
        <v>213</v>
      </c>
      <c r="E29" s="24" t="s">
        <v>270</v>
      </c>
      <c r="F29" s="52">
        <v>105</v>
      </c>
      <c r="G29" s="28" t="s">
        <v>60</v>
      </c>
      <c r="H29" s="24" t="s">
        <v>275</v>
      </c>
      <c r="I29" s="27" t="s">
        <v>87</v>
      </c>
      <c r="J29" s="28"/>
      <c r="K29" s="24"/>
      <c r="L29" s="27"/>
      <c r="M29" s="28"/>
      <c r="N29" s="24"/>
      <c r="O29" s="27"/>
      <c r="P29" s="28"/>
      <c r="Q29" s="24"/>
      <c r="R29" s="27"/>
      <c r="S29" s="28"/>
      <c r="T29" s="24"/>
      <c r="U29" s="27"/>
      <c r="V29" s="28"/>
      <c r="W29" s="29"/>
      <c r="X29" s="27"/>
      <c r="Y29" s="28"/>
      <c r="Z29" s="20" t="s">
        <v>378</v>
      </c>
      <c r="AD29" s="20" t="s">
        <v>389</v>
      </c>
      <c r="AH29" s="20" t="s">
        <v>383</v>
      </c>
      <c r="AN29" s="17" t="str">
        <f t="shared" si="2"/>
        <v xml:space="preserve">G    O    Ce     </v>
      </c>
    </row>
    <row r="30" spans="1:40" x14ac:dyDescent="0.25">
      <c r="A30" s="24" t="s">
        <v>231</v>
      </c>
      <c r="B30" s="25" t="s">
        <v>4</v>
      </c>
      <c r="C30" s="26" t="s">
        <v>175</v>
      </c>
      <c r="D30" s="24" t="s">
        <v>213</v>
      </c>
      <c r="E30" s="24" t="s">
        <v>232</v>
      </c>
      <c r="F30" s="52">
        <v>70</v>
      </c>
      <c r="G30" s="28" t="s">
        <v>60</v>
      </c>
      <c r="H30" s="29" t="s">
        <v>60</v>
      </c>
      <c r="I30" s="27"/>
      <c r="J30" s="28"/>
      <c r="K30" s="24"/>
      <c r="L30" s="27"/>
      <c r="M30" s="28"/>
      <c r="N30" s="24"/>
      <c r="O30" s="27"/>
      <c r="P30" s="28"/>
      <c r="Q30" s="24"/>
      <c r="R30" s="27"/>
      <c r="S30" s="28"/>
      <c r="T30" s="24"/>
      <c r="U30" s="27"/>
      <c r="V30" s="28"/>
      <c r="W30" s="29"/>
      <c r="X30" s="27"/>
      <c r="Y30" s="28"/>
      <c r="AN30" s="17" t="str">
        <f t="shared" si="2"/>
        <v xml:space="preserve">             </v>
      </c>
    </row>
    <row r="31" spans="1:40" x14ac:dyDescent="0.25">
      <c r="A31" s="24" t="s">
        <v>246</v>
      </c>
      <c r="B31" s="25" t="s">
        <v>4</v>
      </c>
      <c r="C31" s="26" t="s">
        <v>175</v>
      </c>
      <c r="D31" s="24" t="s">
        <v>213</v>
      </c>
      <c r="E31" s="24" t="s">
        <v>247</v>
      </c>
      <c r="F31" s="52">
        <v>70</v>
      </c>
      <c r="G31" s="28" t="s">
        <v>60</v>
      </c>
      <c r="H31" s="24"/>
      <c r="I31" s="27"/>
      <c r="J31" s="28"/>
      <c r="K31" s="24"/>
      <c r="L31" s="27"/>
      <c r="M31" s="28"/>
      <c r="N31" s="24"/>
      <c r="O31" s="27"/>
      <c r="P31" s="28"/>
      <c r="Q31" s="24"/>
      <c r="R31" s="27"/>
      <c r="S31" s="28"/>
      <c r="T31" s="24"/>
      <c r="U31" s="27"/>
      <c r="V31" s="28"/>
      <c r="W31" s="29"/>
      <c r="X31" s="27"/>
      <c r="Y31" s="28"/>
      <c r="AN31" s="17" t="str">
        <f t="shared" si="2"/>
        <v xml:space="preserve">             </v>
      </c>
    </row>
    <row r="32" spans="1:40" x14ac:dyDescent="0.25">
      <c r="A32" s="24" t="s">
        <v>218</v>
      </c>
      <c r="B32" s="25" t="s">
        <v>4</v>
      </c>
      <c r="C32" s="26" t="s">
        <v>175</v>
      </c>
      <c r="D32" s="24" t="s">
        <v>213</v>
      </c>
      <c r="E32" s="24" t="s">
        <v>219</v>
      </c>
      <c r="F32" s="52">
        <v>80</v>
      </c>
      <c r="G32" s="28" t="s">
        <v>60</v>
      </c>
      <c r="H32" s="24"/>
      <c r="I32" s="27"/>
      <c r="J32" s="28"/>
      <c r="K32" s="24"/>
      <c r="L32" s="27"/>
      <c r="M32" s="28"/>
      <c r="N32" s="24"/>
      <c r="O32" s="27"/>
      <c r="P32" s="28"/>
      <c r="Q32" s="24"/>
      <c r="R32" s="27"/>
      <c r="S32" s="28"/>
      <c r="T32" s="24"/>
      <c r="U32" s="27"/>
      <c r="V32" s="28"/>
      <c r="W32" s="29"/>
      <c r="X32" s="27"/>
      <c r="Y32" s="28"/>
      <c r="AN32" s="17" t="str">
        <f t="shared" si="2"/>
        <v xml:space="preserve">             </v>
      </c>
    </row>
    <row r="33" spans="1:40" x14ac:dyDescent="0.25">
      <c r="A33" s="24" t="s">
        <v>328</v>
      </c>
      <c r="B33" s="25" t="s">
        <v>4</v>
      </c>
      <c r="C33" s="26" t="s">
        <v>18</v>
      </c>
      <c r="D33" s="24" t="s">
        <v>10</v>
      </c>
      <c r="E33" s="24" t="s">
        <v>325</v>
      </c>
      <c r="F33" s="52">
        <v>1</v>
      </c>
      <c r="G33" s="28" t="s">
        <v>326</v>
      </c>
      <c r="H33" s="24" t="s">
        <v>80</v>
      </c>
      <c r="I33" s="27">
        <v>5</v>
      </c>
      <c r="J33" s="28" t="s">
        <v>60</v>
      </c>
      <c r="K33" s="24" t="s">
        <v>327</v>
      </c>
      <c r="L33" s="27">
        <v>20</v>
      </c>
      <c r="M33" s="28" t="s">
        <v>60</v>
      </c>
      <c r="N33" s="24" t="s">
        <v>84</v>
      </c>
      <c r="O33" s="27">
        <v>2</v>
      </c>
      <c r="P33" s="28" t="s">
        <v>60</v>
      </c>
      <c r="Q33" s="24"/>
      <c r="R33" s="27"/>
      <c r="S33" s="28"/>
      <c r="T33" s="24"/>
      <c r="U33" s="27"/>
      <c r="V33" s="28"/>
      <c r="W33" s="29"/>
      <c r="X33" s="27"/>
      <c r="Y33" s="28"/>
      <c r="AN33" s="17" t="str">
        <f t="shared" si="2"/>
        <v xml:space="preserve">             </v>
      </c>
    </row>
    <row r="34" spans="1:40" x14ac:dyDescent="0.25">
      <c r="A34" s="24" t="s">
        <v>291</v>
      </c>
      <c r="B34" s="25" t="s">
        <v>4</v>
      </c>
      <c r="C34" s="26" t="s">
        <v>175</v>
      </c>
      <c r="D34" s="24" t="s">
        <v>213</v>
      </c>
      <c r="E34" s="24" t="s">
        <v>292</v>
      </c>
      <c r="F34" s="52">
        <v>90</v>
      </c>
      <c r="G34" s="28" t="s">
        <v>60</v>
      </c>
      <c r="H34" s="24"/>
      <c r="I34" s="27"/>
      <c r="J34" s="28"/>
      <c r="K34" s="24"/>
      <c r="L34" s="27"/>
      <c r="M34" s="28"/>
      <c r="N34" s="24"/>
      <c r="O34" s="27"/>
      <c r="P34" s="28"/>
      <c r="Q34" s="24"/>
      <c r="R34" s="27"/>
      <c r="S34" s="28"/>
      <c r="T34" s="24"/>
      <c r="U34" s="27"/>
      <c r="V34" s="28"/>
      <c r="W34" s="29"/>
      <c r="X34" s="27"/>
      <c r="Y34" s="28"/>
      <c r="AN34" s="17" t="str">
        <f t="shared" si="2"/>
        <v xml:space="preserve">             </v>
      </c>
    </row>
    <row r="35" spans="1:40" x14ac:dyDescent="0.25">
      <c r="A35" s="17" t="s">
        <v>593</v>
      </c>
      <c r="B35" s="17" t="s">
        <v>4</v>
      </c>
      <c r="C35" s="17" t="s">
        <v>175</v>
      </c>
      <c r="D35" s="17" t="s">
        <v>10</v>
      </c>
      <c r="E35" s="17" t="s">
        <v>83</v>
      </c>
      <c r="F35" s="54">
        <v>65</v>
      </c>
      <c r="G35" s="20" t="s">
        <v>60</v>
      </c>
      <c r="H35" s="17" t="s">
        <v>57</v>
      </c>
      <c r="I35" s="20">
        <v>10</v>
      </c>
      <c r="J35" s="20" t="s">
        <v>60</v>
      </c>
      <c r="K35" s="17" t="s">
        <v>80</v>
      </c>
      <c r="L35" s="20">
        <v>10</v>
      </c>
      <c r="M35" s="20" t="s">
        <v>60</v>
      </c>
      <c r="N35" s="17" t="s">
        <v>84</v>
      </c>
      <c r="O35" s="20">
        <v>3</v>
      </c>
      <c r="P35" s="20" t="s">
        <v>60</v>
      </c>
      <c r="Q35" s="17" t="s">
        <v>85</v>
      </c>
      <c r="R35" s="20">
        <v>5</v>
      </c>
      <c r="S35" s="20" t="s">
        <v>67</v>
      </c>
      <c r="T35" s="17" t="s">
        <v>86</v>
      </c>
      <c r="U35" s="20" t="s">
        <v>87</v>
      </c>
      <c r="W35" s="20" t="s">
        <v>88</v>
      </c>
      <c r="X35" s="20" t="s">
        <v>87</v>
      </c>
      <c r="Z35" s="20" t="s">
        <v>378</v>
      </c>
      <c r="AG35" s="20" t="s">
        <v>393</v>
      </c>
      <c r="AJ35" s="20" t="s">
        <v>390</v>
      </c>
      <c r="AN35" s="17" t="str">
        <f t="shared" si="2"/>
        <v xml:space="preserve">G       La    Sj   </v>
      </c>
    </row>
    <row r="36" spans="1:40" x14ac:dyDescent="0.25">
      <c r="A36" s="24" t="s">
        <v>110</v>
      </c>
      <c r="B36" s="25" t="s">
        <v>4</v>
      </c>
      <c r="C36" s="26" t="s">
        <v>175</v>
      </c>
      <c r="D36" s="24" t="s">
        <v>10</v>
      </c>
      <c r="E36" s="24" t="s">
        <v>114</v>
      </c>
      <c r="F36" s="52">
        <v>65</v>
      </c>
      <c r="G36" s="28" t="s">
        <v>60</v>
      </c>
      <c r="H36" s="24" t="s">
        <v>80</v>
      </c>
      <c r="I36" s="27">
        <v>20</v>
      </c>
      <c r="J36" s="28" t="s">
        <v>60</v>
      </c>
      <c r="K36" s="24" t="s">
        <v>117</v>
      </c>
      <c r="L36" s="27">
        <v>20</v>
      </c>
      <c r="M36" s="28" t="s">
        <v>60</v>
      </c>
      <c r="N36" s="24" t="s">
        <v>118</v>
      </c>
      <c r="O36" s="27">
        <v>2</v>
      </c>
      <c r="P36" s="28" t="s">
        <v>67</v>
      </c>
      <c r="Q36" s="24" t="s">
        <v>119</v>
      </c>
      <c r="R36" s="27" t="s">
        <v>87</v>
      </c>
      <c r="S36" s="28"/>
      <c r="T36" s="24" t="s">
        <v>84</v>
      </c>
      <c r="U36" s="27" t="s">
        <v>87</v>
      </c>
      <c r="V36" s="28"/>
      <c r="W36" s="29"/>
      <c r="X36" s="27"/>
      <c r="Y36" s="28"/>
      <c r="AG36" s="20" t="s">
        <v>393</v>
      </c>
      <c r="AN36" s="17" t="str">
        <f t="shared" si="2"/>
        <v xml:space="preserve">       La       </v>
      </c>
    </row>
    <row r="37" spans="1:40" x14ac:dyDescent="0.25">
      <c r="A37" s="24" t="s">
        <v>264</v>
      </c>
      <c r="B37" s="25" t="s">
        <v>4</v>
      </c>
      <c r="C37" s="26" t="s">
        <v>175</v>
      </c>
      <c r="D37" s="24" t="s">
        <v>10</v>
      </c>
      <c r="E37" s="24" t="s">
        <v>265</v>
      </c>
      <c r="F37" s="52">
        <v>65</v>
      </c>
      <c r="G37" s="28" t="s">
        <v>60</v>
      </c>
      <c r="H37" s="24" t="s">
        <v>80</v>
      </c>
      <c r="I37" s="27">
        <v>20</v>
      </c>
      <c r="J37" s="28" t="s">
        <v>60</v>
      </c>
      <c r="K37" s="24" t="s">
        <v>117</v>
      </c>
      <c r="L37" s="27">
        <v>20</v>
      </c>
      <c r="M37" s="28" t="s">
        <v>60</v>
      </c>
      <c r="N37" s="24" t="s">
        <v>118</v>
      </c>
      <c r="O37" s="27">
        <v>20</v>
      </c>
      <c r="P37" s="28" t="s">
        <v>60</v>
      </c>
      <c r="Q37" s="24" t="s">
        <v>142</v>
      </c>
      <c r="R37" s="27">
        <v>2</v>
      </c>
      <c r="S37" s="28" t="s">
        <v>67</v>
      </c>
      <c r="T37" s="24" t="s">
        <v>84</v>
      </c>
      <c r="U37" s="27" t="s">
        <v>87</v>
      </c>
      <c r="V37" s="28"/>
      <c r="Y37" s="28"/>
      <c r="AG37" s="20" t="s">
        <v>393</v>
      </c>
      <c r="AN37" s="17" t="str">
        <f t="shared" si="2"/>
        <v xml:space="preserve">       La       </v>
      </c>
    </row>
    <row r="38" spans="1:40" x14ac:dyDescent="0.25">
      <c r="A38" s="24" t="s">
        <v>251</v>
      </c>
      <c r="B38" s="25" t="s">
        <v>4</v>
      </c>
      <c r="C38" s="26" t="s">
        <v>175</v>
      </c>
      <c r="D38" s="24" t="s">
        <v>213</v>
      </c>
      <c r="E38" s="24" t="s">
        <v>298</v>
      </c>
      <c r="F38" s="52">
        <v>65</v>
      </c>
      <c r="G38" s="28" t="s">
        <v>60</v>
      </c>
      <c r="H38" s="24" t="s">
        <v>80</v>
      </c>
      <c r="I38" s="27">
        <v>20</v>
      </c>
      <c r="J38" s="28" t="s">
        <v>60</v>
      </c>
      <c r="K38" s="24" t="s">
        <v>117</v>
      </c>
      <c r="L38" s="27">
        <v>20</v>
      </c>
      <c r="M38" s="28" t="s">
        <v>60</v>
      </c>
      <c r="N38" s="24" t="s">
        <v>118</v>
      </c>
      <c r="O38" s="27">
        <v>2</v>
      </c>
      <c r="P38" s="28" t="s">
        <v>67</v>
      </c>
      <c r="Q38" s="24" t="s">
        <v>119</v>
      </c>
      <c r="R38" s="27" t="s">
        <v>87</v>
      </c>
      <c r="S38" s="28"/>
      <c r="T38" s="24" t="s">
        <v>84</v>
      </c>
      <c r="U38" s="27" t="s">
        <v>87</v>
      </c>
      <c r="V38" s="28"/>
      <c r="W38" s="29"/>
      <c r="X38" s="27"/>
      <c r="Y38" s="28"/>
      <c r="AG38" s="20" t="s">
        <v>393</v>
      </c>
      <c r="AN38" s="17" t="str">
        <f t="shared" si="2"/>
        <v xml:space="preserve">       La       </v>
      </c>
    </row>
    <row r="39" spans="1:40" x14ac:dyDescent="0.25">
      <c r="A39" s="24" t="s">
        <v>112</v>
      </c>
      <c r="B39" s="25" t="s">
        <v>4</v>
      </c>
      <c r="C39" s="26" t="s">
        <v>175</v>
      </c>
      <c r="D39" s="24" t="s">
        <v>10</v>
      </c>
      <c r="E39" s="24" t="s">
        <v>122</v>
      </c>
      <c r="F39" s="52">
        <v>1</v>
      </c>
      <c r="G39" s="28" t="s">
        <v>149</v>
      </c>
      <c r="H39" s="24"/>
      <c r="I39" s="27"/>
      <c r="J39" s="28"/>
      <c r="K39" s="24"/>
      <c r="L39" s="27"/>
      <c r="M39" s="28"/>
      <c r="N39" s="24"/>
      <c r="O39" s="27"/>
      <c r="P39" s="28"/>
      <c r="Q39" s="24"/>
      <c r="R39" s="27"/>
      <c r="S39" s="28"/>
      <c r="T39" s="24"/>
      <c r="U39" s="27"/>
      <c r="V39" s="28"/>
      <c r="W39" s="29"/>
      <c r="X39" s="27"/>
      <c r="Y39" s="28"/>
      <c r="AN39" s="17" t="str">
        <f t="shared" si="2"/>
        <v xml:space="preserve">             </v>
      </c>
    </row>
    <row r="40" spans="1:40" x14ac:dyDescent="0.25">
      <c r="A40" s="24" t="s">
        <v>303</v>
      </c>
      <c r="B40" s="25" t="s">
        <v>4</v>
      </c>
      <c r="C40" s="26" t="s">
        <v>18</v>
      </c>
      <c r="D40" s="24" t="s">
        <v>11</v>
      </c>
      <c r="E40" s="24" t="s">
        <v>304</v>
      </c>
      <c r="F40" s="52">
        <v>70</v>
      </c>
      <c r="G40" s="28" t="s">
        <v>60</v>
      </c>
      <c r="H40" s="24" t="s">
        <v>306</v>
      </c>
      <c r="I40" s="27">
        <v>10</v>
      </c>
      <c r="J40" s="28" t="s">
        <v>60</v>
      </c>
      <c r="K40" s="24" t="s">
        <v>284</v>
      </c>
      <c r="L40" s="27">
        <v>0.5</v>
      </c>
      <c r="M40" s="28" t="s">
        <v>221</v>
      </c>
      <c r="N40" s="24" t="s">
        <v>307</v>
      </c>
      <c r="O40" s="27"/>
      <c r="P40" s="28" t="s">
        <v>67</v>
      </c>
      <c r="Q40" s="24" t="s">
        <v>215</v>
      </c>
      <c r="R40" s="27">
        <v>10</v>
      </c>
      <c r="S40" s="28" t="s">
        <v>67</v>
      </c>
      <c r="T40" s="24" t="s">
        <v>308</v>
      </c>
      <c r="U40" s="27"/>
      <c r="V40" s="28" t="s">
        <v>221</v>
      </c>
      <c r="W40" s="29"/>
      <c r="X40" s="27"/>
      <c r="Y40" s="28"/>
      <c r="Z40" s="20" t="s">
        <v>378</v>
      </c>
      <c r="AD40" s="20" t="s">
        <v>389</v>
      </c>
      <c r="AG40" s="20" t="s">
        <v>393</v>
      </c>
      <c r="AN40" s="17" t="str">
        <f t="shared" si="2"/>
        <v xml:space="preserve">G    O   La       </v>
      </c>
    </row>
    <row r="41" spans="1:40" x14ac:dyDescent="0.25">
      <c r="A41" s="24" t="s">
        <v>527</v>
      </c>
      <c r="B41" s="25" t="s">
        <v>4</v>
      </c>
      <c r="C41" s="26" t="s">
        <v>18</v>
      </c>
      <c r="D41" s="24" t="s">
        <v>11</v>
      </c>
      <c r="E41" s="24" t="s">
        <v>302</v>
      </c>
      <c r="F41" s="52">
        <v>30</v>
      </c>
      <c r="G41" s="28" t="s">
        <v>60</v>
      </c>
      <c r="H41" s="24" t="s">
        <v>80</v>
      </c>
      <c r="I41" s="27">
        <v>15</v>
      </c>
      <c r="J41" s="28" t="s">
        <v>60</v>
      </c>
      <c r="K41" s="17" t="s">
        <v>222</v>
      </c>
      <c r="L41" s="27">
        <v>10</v>
      </c>
      <c r="M41" s="28" t="s">
        <v>60</v>
      </c>
      <c r="N41" s="24" t="s">
        <v>338</v>
      </c>
      <c r="O41" s="27">
        <v>15</v>
      </c>
      <c r="P41" s="28" t="s">
        <v>60</v>
      </c>
      <c r="Q41" s="24" t="s">
        <v>339</v>
      </c>
      <c r="R41" s="27">
        <v>10</v>
      </c>
      <c r="S41" s="28" t="s">
        <v>67</v>
      </c>
      <c r="T41" s="24"/>
      <c r="U41" s="27"/>
      <c r="V41" s="28"/>
      <c r="W41" s="29"/>
      <c r="X41" s="27"/>
      <c r="Y41" s="28"/>
      <c r="AG41" s="20" t="s">
        <v>393</v>
      </c>
      <c r="AN41" s="17" t="str">
        <f t="shared" si="2"/>
        <v xml:space="preserve">       La       </v>
      </c>
    </row>
    <row r="42" spans="1:40" x14ac:dyDescent="0.25">
      <c r="A42" s="24" t="s">
        <v>528</v>
      </c>
      <c r="B42" s="25" t="s">
        <v>4</v>
      </c>
      <c r="C42" s="26" t="s">
        <v>175</v>
      </c>
      <c r="D42" s="24" t="s">
        <v>10</v>
      </c>
      <c r="E42" s="24" t="s">
        <v>329</v>
      </c>
      <c r="F42" s="52">
        <v>100</v>
      </c>
      <c r="G42" s="28" t="s">
        <v>60</v>
      </c>
      <c r="H42" s="24"/>
      <c r="I42" s="27"/>
      <c r="J42" s="28"/>
      <c r="K42" s="24"/>
      <c r="L42" s="27"/>
      <c r="M42" s="28"/>
      <c r="N42" s="24"/>
      <c r="O42" s="27"/>
      <c r="P42" s="28"/>
      <c r="Q42" s="24"/>
      <c r="R42" s="27"/>
      <c r="S42" s="28"/>
      <c r="T42" s="24"/>
      <c r="U42" s="27"/>
      <c r="V42" s="28"/>
      <c r="W42" s="29"/>
      <c r="X42" s="27"/>
      <c r="Y42" s="28"/>
      <c r="AN42" s="17" t="str">
        <f t="shared" si="2"/>
        <v xml:space="preserve">             </v>
      </c>
    </row>
    <row r="43" spans="1:40" x14ac:dyDescent="0.25">
      <c r="A43" s="24" t="s">
        <v>529</v>
      </c>
      <c r="B43" s="25" t="s">
        <v>4</v>
      </c>
      <c r="C43" s="26" t="s">
        <v>175</v>
      </c>
      <c r="D43" s="24" t="s">
        <v>10</v>
      </c>
      <c r="E43" s="24" t="s">
        <v>407</v>
      </c>
      <c r="F43" s="52">
        <v>85</v>
      </c>
      <c r="G43" s="28" t="s">
        <v>60</v>
      </c>
      <c r="AN43" s="17" t="str">
        <f t="shared" si="2"/>
        <v xml:space="preserve">             </v>
      </c>
    </row>
    <row r="44" spans="1:40" x14ac:dyDescent="0.25">
      <c r="A44" s="24" t="s">
        <v>408</v>
      </c>
      <c r="B44" s="25" t="s">
        <v>4</v>
      </c>
      <c r="C44" s="26" t="s">
        <v>175</v>
      </c>
      <c r="D44" s="24" t="s">
        <v>11</v>
      </c>
      <c r="E44" s="24" t="s">
        <v>410</v>
      </c>
      <c r="F44" s="52">
        <v>25</v>
      </c>
      <c r="G44" s="28" t="s">
        <v>60</v>
      </c>
      <c r="H44" s="24" t="s">
        <v>124</v>
      </c>
      <c r="I44" s="52">
        <v>2</v>
      </c>
      <c r="J44" s="28" t="s">
        <v>149</v>
      </c>
      <c r="K44" s="24" t="s">
        <v>115</v>
      </c>
      <c r="L44" s="27">
        <v>100</v>
      </c>
      <c r="M44" s="28" t="s">
        <v>60</v>
      </c>
      <c r="N44" s="24" t="s">
        <v>125</v>
      </c>
      <c r="O44" s="27" t="s">
        <v>87</v>
      </c>
      <c r="P44" s="28"/>
      <c r="Q44" s="24" t="s">
        <v>84</v>
      </c>
      <c r="R44" s="27" t="s">
        <v>87</v>
      </c>
      <c r="S44" s="28"/>
      <c r="T44" s="24"/>
      <c r="U44" s="27"/>
      <c r="V44" s="28"/>
      <c r="W44" s="29"/>
      <c r="X44" s="27"/>
      <c r="Y44" s="28"/>
      <c r="AD44" s="20" t="s">
        <v>389</v>
      </c>
      <c r="AN44" s="17" t="str">
        <f t="shared" si="2"/>
        <v xml:space="preserve">    O         </v>
      </c>
    </row>
    <row r="45" spans="1:40" x14ac:dyDescent="0.25">
      <c r="A45" s="24" t="s">
        <v>530</v>
      </c>
      <c r="B45" s="25" t="s">
        <v>4</v>
      </c>
      <c r="C45" s="26" t="s">
        <v>18</v>
      </c>
      <c r="D45" s="24" t="s">
        <v>11</v>
      </c>
      <c r="E45" s="24" t="s">
        <v>411</v>
      </c>
      <c r="F45" s="52">
        <v>45</v>
      </c>
      <c r="G45" s="28" t="s">
        <v>60</v>
      </c>
      <c r="H45" s="24" t="s">
        <v>412</v>
      </c>
      <c r="I45" s="27">
        <v>30</v>
      </c>
      <c r="J45" s="28" t="s">
        <v>60</v>
      </c>
      <c r="K45" s="24" t="s">
        <v>80</v>
      </c>
      <c r="L45" s="27">
        <v>10</v>
      </c>
      <c r="M45" s="28" t="s">
        <v>60</v>
      </c>
      <c r="N45" s="24" t="s">
        <v>105</v>
      </c>
      <c r="O45" s="27">
        <v>30</v>
      </c>
      <c r="P45" s="28" t="s">
        <v>60</v>
      </c>
      <c r="Q45" s="24" t="s">
        <v>84</v>
      </c>
      <c r="R45" s="27" t="s">
        <v>87</v>
      </c>
      <c r="S45" s="28"/>
      <c r="T45" s="24" t="s">
        <v>86</v>
      </c>
      <c r="U45" s="27" t="s">
        <v>87</v>
      </c>
      <c r="V45" s="28"/>
      <c r="W45" s="29"/>
      <c r="X45" s="27"/>
      <c r="Y45" s="28"/>
      <c r="AN45" s="17" t="str">
        <f t="shared" si="2"/>
        <v xml:space="preserve">             </v>
      </c>
    </row>
    <row r="46" spans="1:40" x14ac:dyDescent="0.25">
      <c r="A46" s="24" t="s">
        <v>413</v>
      </c>
      <c r="B46" s="25" t="s">
        <v>4</v>
      </c>
      <c r="C46" s="26" t="s">
        <v>18</v>
      </c>
      <c r="D46" s="24" t="s">
        <v>10</v>
      </c>
      <c r="E46" s="24" t="s">
        <v>414</v>
      </c>
      <c r="F46" s="52"/>
      <c r="G46" s="28"/>
      <c r="H46" s="24" t="s">
        <v>415</v>
      </c>
      <c r="I46" s="27"/>
      <c r="J46" s="28"/>
      <c r="K46" s="24" t="s">
        <v>458</v>
      </c>
      <c r="L46" s="27">
        <v>20</v>
      </c>
      <c r="M46" s="28" t="s">
        <v>60</v>
      </c>
      <c r="N46" s="24"/>
      <c r="O46" s="27"/>
      <c r="P46" s="28"/>
      <c r="Q46" s="24"/>
      <c r="R46" s="27"/>
      <c r="S46" s="28"/>
      <c r="T46" s="24"/>
      <c r="U46" s="27"/>
      <c r="V46" s="28"/>
      <c r="W46" s="29"/>
      <c r="X46" s="27"/>
      <c r="Y46" s="28"/>
      <c r="AD46" s="20" t="s">
        <v>389</v>
      </c>
      <c r="AG46" s="20" t="s">
        <v>385</v>
      </c>
      <c r="AN46" s="17" t="str">
        <f t="shared" si="2"/>
        <v xml:space="preserve">    O   La      </v>
      </c>
    </row>
    <row r="47" spans="1:40" x14ac:dyDescent="0.25">
      <c r="A47" s="24" t="s">
        <v>416</v>
      </c>
      <c r="B47" s="25" t="s">
        <v>4</v>
      </c>
      <c r="C47" s="26" t="s">
        <v>175</v>
      </c>
      <c r="D47" s="24" t="s">
        <v>10</v>
      </c>
      <c r="E47" s="24" t="s">
        <v>273</v>
      </c>
      <c r="F47" s="52">
        <v>80</v>
      </c>
      <c r="G47" s="28" t="s">
        <v>60</v>
      </c>
      <c r="H47" s="24"/>
      <c r="I47" s="27"/>
      <c r="J47" s="28"/>
      <c r="K47" s="24"/>
      <c r="L47" s="27"/>
      <c r="M47" s="28"/>
      <c r="N47" s="24"/>
      <c r="O47" s="27"/>
      <c r="P47" s="28"/>
      <c r="Q47" s="24"/>
      <c r="R47" s="27"/>
      <c r="S47" s="28"/>
      <c r="T47" s="24"/>
      <c r="U47" s="27"/>
      <c r="V47" s="28"/>
      <c r="W47" s="29"/>
      <c r="X47" s="27"/>
      <c r="Y47" s="28"/>
      <c r="AE47" s="20" t="s">
        <v>381</v>
      </c>
      <c r="AN47" s="17" t="str">
        <f t="shared" si="2"/>
        <v xml:space="preserve">     P        </v>
      </c>
    </row>
    <row r="48" spans="1:40" x14ac:dyDescent="0.25">
      <c r="A48" s="24" t="s">
        <v>497</v>
      </c>
      <c r="B48" s="25" t="s">
        <v>4</v>
      </c>
      <c r="C48" s="26" t="s">
        <v>175</v>
      </c>
      <c r="D48" s="24" t="s">
        <v>154</v>
      </c>
      <c r="E48" s="24" t="s">
        <v>419</v>
      </c>
      <c r="F48" s="52">
        <v>80</v>
      </c>
      <c r="G48" s="28" t="s">
        <v>60</v>
      </c>
      <c r="H48" s="24"/>
      <c r="I48" s="27"/>
      <c r="J48" s="28"/>
      <c r="K48" s="24"/>
      <c r="L48" s="27"/>
      <c r="M48" s="28"/>
      <c r="N48" s="24"/>
      <c r="O48" s="27"/>
      <c r="P48" s="28"/>
      <c r="Q48" s="24"/>
      <c r="R48" s="27"/>
      <c r="S48" s="28"/>
      <c r="T48" s="24"/>
      <c r="U48" s="27"/>
      <c r="V48" s="28"/>
      <c r="W48" s="29"/>
      <c r="X48" s="27"/>
      <c r="Y48" s="28"/>
      <c r="AN48" s="17" t="str">
        <f t="shared" si="2"/>
        <v xml:space="preserve">             </v>
      </c>
    </row>
    <row r="49" spans="1:40" x14ac:dyDescent="0.25">
      <c r="A49" s="24" t="s">
        <v>420</v>
      </c>
      <c r="B49" s="25" t="s">
        <v>4</v>
      </c>
      <c r="C49" s="26" t="s">
        <v>18</v>
      </c>
      <c r="D49" s="24" t="s">
        <v>10</v>
      </c>
      <c r="E49" s="24" t="s">
        <v>421</v>
      </c>
      <c r="F49" s="52">
        <v>80</v>
      </c>
      <c r="G49" s="28" t="s">
        <v>60</v>
      </c>
      <c r="H49" s="24" t="s">
        <v>131</v>
      </c>
      <c r="I49" s="27">
        <v>50</v>
      </c>
      <c r="J49" s="28" t="s">
        <v>60</v>
      </c>
      <c r="K49" s="24" t="s">
        <v>459</v>
      </c>
      <c r="L49" s="27">
        <v>30</v>
      </c>
      <c r="M49" s="28" t="s">
        <v>60</v>
      </c>
      <c r="N49" s="24" t="s">
        <v>138</v>
      </c>
      <c r="O49" s="27">
        <v>20</v>
      </c>
      <c r="P49" s="28" t="s">
        <v>60</v>
      </c>
      <c r="Q49" s="24" t="s">
        <v>314</v>
      </c>
      <c r="R49" s="27">
        <v>30</v>
      </c>
      <c r="S49" s="28" t="s">
        <v>60</v>
      </c>
      <c r="T49" s="24" t="s">
        <v>422</v>
      </c>
      <c r="U49" s="27">
        <v>70</v>
      </c>
      <c r="V49" s="28" t="s">
        <v>60</v>
      </c>
      <c r="W49" s="29" t="s">
        <v>423</v>
      </c>
      <c r="X49" s="27">
        <v>50</v>
      </c>
      <c r="Y49" s="28" t="s">
        <v>60</v>
      </c>
      <c r="Z49" s="20" t="s">
        <v>378</v>
      </c>
      <c r="AB49" s="20" t="s">
        <v>384</v>
      </c>
      <c r="AC49" s="20" t="s">
        <v>424</v>
      </c>
      <c r="AE49" s="20" t="s">
        <v>381</v>
      </c>
      <c r="AK49" s="20" t="s">
        <v>425</v>
      </c>
      <c r="AN49" s="17" t="str">
        <f t="shared" si="2"/>
        <v xml:space="preserve">G  FC CR  P      ML  </v>
      </c>
    </row>
    <row r="50" spans="1:40" x14ac:dyDescent="0.25">
      <c r="A50" s="56" t="s">
        <v>12</v>
      </c>
      <c r="B50" s="25" t="s">
        <v>13</v>
      </c>
      <c r="C50" s="26" t="s">
        <v>18</v>
      </c>
      <c r="D50" s="24" t="s">
        <v>11</v>
      </c>
      <c r="E50" s="24" t="s">
        <v>82</v>
      </c>
      <c r="F50" s="52">
        <v>1</v>
      </c>
      <c r="G50" s="28" t="s">
        <v>149</v>
      </c>
      <c r="H50" s="24"/>
      <c r="I50" s="27"/>
      <c r="J50" s="28"/>
      <c r="K50" s="24"/>
      <c r="L50" s="27"/>
      <c r="M50" s="28"/>
      <c r="N50" s="24"/>
      <c r="O50" s="27"/>
      <c r="P50" s="28"/>
      <c r="Q50" s="24"/>
      <c r="R50" s="27"/>
      <c r="S50" s="28"/>
      <c r="T50" s="24"/>
      <c r="U50" s="27"/>
      <c r="V50" s="28"/>
      <c r="W50" s="29"/>
      <c r="X50" s="27"/>
      <c r="Y50" s="28"/>
      <c r="Z50" s="20" t="s">
        <v>378</v>
      </c>
      <c r="AD50" s="20" t="s">
        <v>389</v>
      </c>
      <c r="AG50" s="20" t="s">
        <v>393</v>
      </c>
      <c r="AN50" s="17" t="str">
        <f t="shared" si="2"/>
        <v xml:space="preserve">G    O   La       </v>
      </c>
    </row>
    <row r="51" spans="1:40" x14ac:dyDescent="0.25">
      <c r="A51" s="17" t="s">
        <v>479</v>
      </c>
      <c r="B51" s="17" t="s">
        <v>4</v>
      </c>
      <c r="C51" s="17" t="s">
        <v>175</v>
      </c>
      <c r="D51" s="17" t="s">
        <v>10</v>
      </c>
      <c r="E51" s="17" t="s">
        <v>298</v>
      </c>
      <c r="F51" s="54">
        <v>85</v>
      </c>
      <c r="G51" s="20" t="s">
        <v>60</v>
      </c>
      <c r="H51" s="17" t="s">
        <v>57</v>
      </c>
      <c r="I51" s="20">
        <v>10</v>
      </c>
      <c r="J51" s="20" t="s">
        <v>60</v>
      </c>
      <c r="K51" s="17" t="s">
        <v>80</v>
      </c>
      <c r="L51" s="20">
        <v>10</v>
      </c>
      <c r="M51" s="20" t="s">
        <v>60</v>
      </c>
      <c r="N51" s="17" t="s">
        <v>84</v>
      </c>
      <c r="O51" s="20">
        <v>3</v>
      </c>
      <c r="P51" s="20" t="s">
        <v>60</v>
      </c>
      <c r="Q51" s="17" t="s">
        <v>118</v>
      </c>
      <c r="R51" s="20">
        <v>5</v>
      </c>
      <c r="S51" s="20" t="s">
        <v>67</v>
      </c>
      <c r="W51" s="20" t="s">
        <v>88</v>
      </c>
      <c r="X51" s="20" t="s">
        <v>87</v>
      </c>
      <c r="Y51" s="20" t="s">
        <v>89</v>
      </c>
      <c r="Z51" s="20" t="s">
        <v>378</v>
      </c>
      <c r="AG51" s="20" t="s">
        <v>393</v>
      </c>
      <c r="AJ51" s="20" t="s">
        <v>390</v>
      </c>
      <c r="AN51" s="17" t="str">
        <f t="shared" ref="AN51" si="3">CONCATENATE(Z51," ",AA51," ",AB51," ",AC51," ",AD51," ",AE51," ",AF51," ",AG51," ",AH51," ",AI51," ",AJ51," ",AK51," ",AL51," ",AM51)</f>
        <v xml:space="preserve">G       La    Sj   </v>
      </c>
    </row>
    <row r="52" spans="1:40" x14ac:dyDescent="0.25">
      <c r="A52" s="24" t="s">
        <v>427</v>
      </c>
      <c r="B52" s="25" t="s">
        <v>4</v>
      </c>
      <c r="C52" s="26" t="s">
        <v>175</v>
      </c>
      <c r="D52" s="24" t="s">
        <v>10</v>
      </c>
      <c r="E52" s="24" t="s">
        <v>292</v>
      </c>
      <c r="F52" s="52">
        <v>65</v>
      </c>
      <c r="G52" s="28" t="s">
        <v>60</v>
      </c>
      <c r="H52" s="24"/>
      <c r="I52" s="27"/>
      <c r="J52" s="28"/>
      <c r="K52" s="24"/>
      <c r="L52" s="27"/>
      <c r="M52" s="28"/>
      <c r="N52" s="24"/>
      <c r="O52" s="27"/>
      <c r="P52" s="28"/>
      <c r="Q52" s="24"/>
      <c r="R52" s="27"/>
      <c r="S52" s="28"/>
      <c r="T52" s="24"/>
      <c r="U52" s="27"/>
      <c r="V52" s="28"/>
      <c r="W52" s="29"/>
      <c r="X52" s="27"/>
      <c r="Y52" s="28"/>
      <c r="AN52" s="17" t="str">
        <f t="shared" si="2"/>
        <v xml:space="preserve">             </v>
      </c>
    </row>
    <row r="53" spans="1:40" x14ac:dyDescent="0.25">
      <c r="A53" s="24" t="s">
        <v>428</v>
      </c>
      <c r="B53" s="25" t="s">
        <v>6</v>
      </c>
      <c r="C53" s="26" t="s">
        <v>18</v>
      </c>
      <c r="D53" s="24" t="s">
        <v>11</v>
      </c>
      <c r="E53" s="24" t="s">
        <v>5</v>
      </c>
      <c r="F53" s="52">
        <v>60</v>
      </c>
      <c r="G53" s="28" t="s">
        <v>60</v>
      </c>
      <c r="H53" s="24" t="s">
        <v>350</v>
      </c>
      <c r="I53" s="27">
        <v>50</v>
      </c>
      <c r="J53" s="28" t="s">
        <v>60</v>
      </c>
      <c r="K53" s="24" t="s">
        <v>126</v>
      </c>
      <c r="L53" s="27">
        <v>15</v>
      </c>
      <c r="M53" s="28" t="s">
        <v>60</v>
      </c>
      <c r="N53" s="24" t="s">
        <v>215</v>
      </c>
      <c r="O53" s="27">
        <v>15</v>
      </c>
      <c r="P53" s="28" t="s">
        <v>67</v>
      </c>
      <c r="Q53" s="24" t="s">
        <v>332</v>
      </c>
      <c r="R53" s="27">
        <v>1</v>
      </c>
      <c r="S53" s="28" t="s">
        <v>149</v>
      </c>
      <c r="T53" s="24" t="s">
        <v>429</v>
      </c>
      <c r="U53" s="27" t="s">
        <v>87</v>
      </c>
      <c r="V53" s="28"/>
      <c r="W53" s="29"/>
      <c r="X53" s="27"/>
      <c r="Y53" s="28"/>
      <c r="Z53" s="20" t="s">
        <v>378</v>
      </c>
      <c r="AD53" s="20" t="s">
        <v>389</v>
      </c>
      <c r="AF53" s="20" t="s">
        <v>387</v>
      </c>
      <c r="AG53" s="20" t="s">
        <v>393</v>
      </c>
      <c r="AN53" s="17" t="str">
        <f t="shared" si="2"/>
        <v xml:space="preserve">G    O  M La       </v>
      </c>
    </row>
    <row r="54" spans="1:40" x14ac:dyDescent="0.25">
      <c r="A54" s="56" t="s">
        <v>531</v>
      </c>
      <c r="B54" s="25" t="s">
        <v>4</v>
      </c>
      <c r="C54" s="26" t="s">
        <v>175</v>
      </c>
      <c r="D54" s="24" t="s">
        <v>10</v>
      </c>
      <c r="E54" s="24" t="s">
        <v>440</v>
      </c>
      <c r="F54" s="52">
        <v>1</v>
      </c>
      <c r="G54" s="28" t="s">
        <v>149</v>
      </c>
      <c r="H54" s="24" t="s">
        <v>126</v>
      </c>
      <c r="I54" s="27">
        <v>5</v>
      </c>
      <c r="J54" s="28" t="s">
        <v>60</v>
      </c>
      <c r="K54" s="24"/>
      <c r="L54" s="27"/>
      <c r="M54" s="28"/>
      <c r="N54" s="24"/>
      <c r="O54" s="27"/>
      <c r="P54" s="28"/>
      <c r="Q54" s="24"/>
      <c r="R54" s="27"/>
      <c r="S54" s="28"/>
      <c r="T54" s="24"/>
      <c r="U54" s="27"/>
      <c r="V54" s="28"/>
      <c r="W54" s="29"/>
      <c r="X54" s="27"/>
      <c r="Y54" s="28"/>
      <c r="AN54" s="17" t="str">
        <f t="shared" si="2"/>
        <v xml:space="preserve">             </v>
      </c>
    </row>
    <row r="55" spans="1:40" x14ac:dyDescent="0.25">
      <c r="A55" s="24" t="s">
        <v>435</v>
      </c>
      <c r="B55" s="25" t="s">
        <v>4</v>
      </c>
      <c r="C55" s="26" t="s">
        <v>175</v>
      </c>
      <c r="D55" s="24" t="s">
        <v>10</v>
      </c>
      <c r="E55" s="24" t="s">
        <v>436</v>
      </c>
      <c r="F55" s="52">
        <v>80</v>
      </c>
      <c r="G55" s="28" t="s">
        <v>60</v>
      </c>
      <c r="H55" s="24" t="s">
        <v>437</v>
      </c>
      <c r="I55" s="27" t="s">
        <v>87</v>
      </c>
      <c r="J55" s="28"/>
      <c r="K55" s="24"/>
      <c r="L55" s="27"/>
      <c r="M55" s="28"/>
      <c r="N55" s="24"/>
      <c r="O55" s="27"/>
      <c r="P55" s="28"/>
      <c r="Q55" s="24"/>
      <c r="R55" s="27"/>
      <c r="S55" s="28"/>
      <c r="T55" s="24"/>
      <c r="U55" s="27"/>
      <c r="V55" s="28"/>
      <c r="W55" s="29"/>
      <c r="X55" s="27"/>
      <c r="Y55" s="28"/>
      <c r="AC55" s="20" t="s">
        <v>424</v>
      </c>
      <c r="AD55" s="20" t="s">
        <v>389</v>
      </c>
      <c r="AG55" s="20" t="s">
        <v>385</v>
      </c>
      <c r="AN55" s="17" t="str">
        <f t="shared" si="2"/>
        <v xml:space="preserve">   CR O   La      </v>
      </c>
    </row>
    <row r="56" spans="1:40" x14ac:dyDescent="0.25">
      <c r="A56" s="24" t="s">
        <v>457</v>
      </c>
      <c r="B56" s="25" t="s">
        <v>4</v>
      </c>
      <c r="C56" s="26" t="s">
        <v>175</v>
      </c>
      <c r="D56" s="24" t="s">
        <v>10</v>
      </c>
      <c r="E56" s="24" t="s">
        <v>298</v>
      </c>
      <c r="F56" s="52">
        <v>80</v>
      </c>
      <c r="G56" s="28" t="s">
        <v>60</v>
      </c>
      <c r="H56" s="24" t="s">
        <v>88</v>
      </c>
      <c r="I56" s="27">
        <v>20</v>
      </c>
      <c r="J56" s="28" t="s">
        <v>67</v>
      </c>
      <c r="K56" s="24" t="s">
        <v>460</v>
      </c>
      <c r="L56" s="27">
        <v>20</v>
      </c>
      <c r="M56" s="28" t="s">
        <v>60</v>
      </c>
      <c r="N56" s="24"/>
      <c r="O56" s="27"/>
      <c r="P56" s="28"/>
      <c r="Q56" s="24"/>
      <c r="R56" s="27"/>
      <c r="S56" s="28"/>
      <c r="T56" s="24"/>
      <c r="U56" s="27"/>
      <c r="V56" s="28"/>
      <c r="W56" s="29"/>
      <c r="X56" s="27"/>
      <c r="Y56" s="28"/>
      <c r="AD56" s="20" t="s">
        <v>389</v>
      </c>
      <c r="AF56" s="20" t="s">
        <v>387</v>
      </c>
      <c r="AG56" s="20" t="s">
        <v>385</v>
      </c>
      <c r="AN56" s="17" t="str">
        <f t="shared" si="2"/>
        <v xml:space="preserve">    O  M La      </v>
      </c>
    </row>
    <row r="57" spans="1:40" x14ac:dyDescent="0.25">
      <c r="A57" s="24" t="s">
        <v>464</v>
      </c>
      <c r="B57" s="25" t="s">
        <v>4</v>
      </c>
      <c r="C57" s="26" t="s">
        <v>175</v>
      </c>
      <c r="D57" s="24" t="s">
        <v>10</v>
      </c>
      <c r="E57" s="24" t="s">
        <v>298</v>
      </c>
      <c r="F57" s="52">
        <v>80</v>
      </c>
      <c r="G57" s="28" t="s">
        <v>60</v>
      </c>
      <c r="H57" s="24" t="s">
        <v>105</v>
      </c>
      <c r="I57" s="27">
        <v>30</v>
      </c>
      <c r="J57" s="28" t="s">
        <v>60</v>
      </c>
      <c r="K57" s="24" t="s">
        <v>138</v>
      </c>
      <c r="L57" s="27">
        <v>20</v>
      </c>
      <c r="M57" s="28" t="s">
        <v>60</v>
      </c>
      <c r="N57" s="24" t="s">
        <v>201</v>
      </c>
      <c r="O57" s="27">
        <v>20</v>
      </c>
      <c r="P57" s="28" t="s">
        <v>60</v>
      </c>
      <c r="Q57" s="24" t="s">
        <v>451</v>
      </c>
      <c r="R57" s="27">
        <v>3</v>
      </c>
      <c r="S57" s="28" t="s">
        <v>60</v>
      </c>
      <c r="T57" s="24"/>
      <c r="U57" s="27"/>
      <c r="V57" s="28"/>
      <c r="W57" s="29"/>
      <c r="X57" s="27"/>
      <c r="Y57" s="28"/>
      <c r="AN57" s="17" t="str">
        <f t="shared" si="2"/>
        <v xml:space="preserve">             </v>
      </c>
    </row>
    <row r="58" spans="1:40" x14ac:dyDescent="0.25">
      <c r="A58" s="24" t="s">
        <v>478</v>
      </c>
      <c r="B58" s="25" t="s">
        <v>4</v>
      </c>
      <c r="C58" s="26" t="s">
        <v>175</v>
      </c>
      <c r="D58" s="24" t="s">
        <v>10</v>
      </c>
      <c r="E58" s="24" t="s">
        <v>122</v>
      </c>
      <c r="F58" s="52">
        <v>90</v>
      </c>
      <c r="G58" s="28"/>
      <c r="H58" s="24" t="s">
        <v>474</v>
      </c>
      <c r="I58" s="27">
        <v>30</v>
      </c>
      <c r="J58" s="28" t="s">
        <v>60</v>
      </c>
      <c r="K58" s="24" t="s">
        <v>105</v>
      </c>
      <c r="L58" s="27">
        <v>10</v>
      </c>
      <c r="M58" s="28" t="s">
        <v>60</v>
      </c>
      <c r="N58" s="24" t="s">
        <v>80</v>
      </c>
      <c r="O58" s="27">
        <v>15</v>
      </c>
      <c r="P58" s="28" t="s">
        <v>60</v>
      </c>
      <c r="Q58" s="24" t="s">
        <v>475</v>
      </c>
      <c r="R58" s="27">
        <v>10</v>
      </c>
      <c r="S58" s="28" t="s">
        <v>60</v>
      </c>
      <c r="T58" s="24" t="s">
        <v>476</v>
      </c>
      <c r="U58" s="27">
        <v>1</v>
      </c>
      <c r="V58" s="28" t="s">
        <v>221</v>
      </c>
      <c r="W58" s="29" t="s">
        <v>477</v>
      </c>
      <c r="X58" s="27" t="s">
        <v>87</v>
      </c>
      <c r="Y58" s="28"/>
      <c r="Z58" s="20" t="s">
        <v>378</v>
      </c>
      <c r="AD58" s="20" t="s">
        <v>389</v>
      </c>
      <c r="AF58" s="20" t="s">
        <v>387</v>
      </c>
      <c r="AG58" s="20" t="s">
        <v>385</v>
      </c>
      <c r="AN58" s="17" t="str">
        <f t="shared" si="2"/>
        <v xml:space="preserve">G    O  M La      </v>
      </c>
    </row>
    <row r="59" spans="1:40" x14ac:dyDescent="0.25">
      <c r="A59" s="24" t="s">
        <v>482</v>
      </c>
      <c r="B59" s="25" t="s">
        <v>4</v>
      </c>
      <c r="C59" s="26" t="s">
        <v>175</v>
      </c>
      <c r="D59" s="24" t="s">
        <v>10</v>
      </c>
      <c r="E59" s="24" t="s">
        <v>421</v>
      </c>
      <c r="F59" s="52">
        <v>2</v>
      </c>
      <c r="G59" s="28" t="s">
        <v>149</v>
      </c>
      <c r="H59" s="24"/>
      <c r="I59" s="27"/>
      <c r="J59" s="28"/>
      <c r="K59" s="24"/>
      <c r="L59" s="27"/>
      <c r="M59" s="28"/>
      <c r="N59" s="24"/>
      <c r="O59" s="27"/>
      <c r="P59" s="28"/>
      <c r="Q59" s="24"/>
      <c r="R59" s="27"/>
      <c r="S59" s="28"/>
      <c r="T59" s="24"/>
      <c r="U59" s="27"/>
      <c r="V59" s="28"/>
      <c r="W59" s="29"/>
      <c r="X59" s="27"/>
      <c r="Y59" s="28"/>
      <c r="AN59" s="17" t="str">
        <f t="shared" si="2"/>
        <v xml:space="preserve">             </v>
      </c>
    </row>
    <row r="60" spans="1:40" x14ac:dyDescent="0.25">
      <c r="A60" s="24" t="s">
        <v>485</v>
      </c>
      <c r="B60" s="25" t="s">
        <v>4</v>
      </c>
      <c r="C60" s="26" t="s">
        <v>175</v>
      </c>
      <c r="D60" s="24" t="s">
        <v>10</v>
      </c>
      <c r="E60" s="24" t="s">
        <v>486</v>
      </c>
      <c r="F60" s="52">
        <v>65</v>
      </c>
      <c r="G60" s="28" t="s">
        <v>60</v>
      </c>
      <c r="H60" s="24" t="s">
        <v>80</v>
      </c>
      <c r="I60" s="27">
        <v>20</v>
      </c>
      <c r="J60" s="28" t="s">
        <v>60</v>
      </c>
      <c r="K60" s="24" t="s">
        <v>117</v>
      </c>
      <c r="L60" s="27">
        <v>20</v>
      </c>
      <c r="M60" s="28" t="s">
        <v>60</v>
      </c>
      <c r="N60" s="24" t="s">
        <v>118</v>
      </c>
      <c r="O60" s="27">
        <v>20</v>
      </c>
      <c r="P60" s="28" t="s">
        <v>60</v>
      </c>
      <c r="Q60" s="24" t="s">
        <v>142</v>
      </c>
      <c r="R60" s="27">
        <v>2</v>
      </c>
      <c r="S60" s="28" t="s">
        <v>67</v>
      </c>
      <c r="T60" s="24" t="s">
        <v>84</v>
      </c>
      <c r="U60" s="27" t="s">
        <v>87</v>
      </c>
      <c r="V60" s="28"/>
      <c r="Y60" s="28"/>
      <c r="AG60" s="20" t="s">
        <v>393</v>
      </c>
      <c r="AN60" s="17" t="str">
        <f t="shared" ref="AN60:AN61" si="4">CONCATENATE(Z60," ",AA60," ",AB60," ",AC60," ",AD60," ",AE60," ",AF60," ",AG60," ",AH60," ",AI60," ",AJ60," ",AK60," ",AL60," ",AM60)</f>
        <v xml:space="preserve">       La       </v>
      </c>
    </row>
    <row r="61" spans="1:40" x14ac:dyDescent="0.25">
      <c r="A61" s="56" t="s">
        <v>506</v>
      </c>
      <c r="B61" s="25" t="s">
        <v>4</v>
      </c>
      <c r="C61" s="26" t="s">
        <v>175</v>
      </c>
      <c r="D61" s="24" t="s">
        <v>10</v>
      </c>
      <c r="E61" s="24" t="s">
        <v>237</v>
      </c>
      <c r="F61" s="52">
        <v>25</v>
      </c>
      <c r="G61" s="28" t="s">
        <v>60</v>
      </c>
      <c r="H61" s="24"/>
      <c r="I61" s="27"/>
      <c r="J61" s="28"/>
      <c r="K61" s="24"/>
      <c r="L61" s="27"/>
      <c r="M61" s="28"/>
      <c r="N61" s="24"/>
      <c r="O61" s="27"/>
      <c r="P61" s="28"/>
      <c r="Q61" s="24"/>
      <c r="R61" s="27"/>
      <c r="S61" s="28"/>
      <c r="T61" s="24"/>
      <c r="U61" s="27"/>
      <c r="V61" s="28"/>
      <c r="W61" s="29"/>
      <c r="X61" s="27"/>
      <c r="Y61" s="28"/>
      <c r="AN61" s="17" t="str">
        <f t="shared" si="4"/>
        <v xml:space="preserve">             </v>
      </c>
    </row>
    <row r="62" spans="1:40" x14ac:dyDescent="0.25">
      <c r="A62" s="24" t="s">
        <v>495</v>
      </c>
      <c r="B62" s="25" t="s">
        <v>4</v>
      </c>
      <c r="C62" s="26" t="s">
        <v>175</v>
      </c>
      <c r="D62" s="24" t="s">
        <v>10</v>
      </c>
      <c r="E62" s="24" t="s">
        <v>496</v>
      </c>
      <c r="F62" s="52">
        <v>80</v>
      </c>
      <c r="G62" s="28" t="s">
        <v>60</v>
      </c>
      <c r="H62" s="24" t="s">
        <v>80</v>
      </c>
      <c r="I62" s="27">
        <v>20</v>
      </c>
      <c r="J62" s="28" t="s">
        <v>60</v>
      </c>
      <c r="K62" s="24" t="s">
        <v>117</v>
      </c>
      <c r="L62" s="27">
        <v>20</v>
      </c>
      <c r="M62" s="28" t="s">
        <v>60</v>
      </c>
      <c r="N62" s="24" t="s">
        <v>118</v>
      </c>
      <c r="O62" s="27">
        <v>20</v>
      </c>
      <c r="P62" s="28" t="s">
        <v>60</v>
      </c>
      <c r="Q62" s="24"/>
      <c r="R62" s="27"/>
      <c r="S62" s="28"/>
      <c r="T62" s="24" t="s">
        <v>84</v>
      </c>
      <c r="U62" s="27" t="s">
        <v>87</v>
      </c>
      <c r="V62" s="28"/>
      <c r="W62" s="29"/>
      <c r="X62" s="27"/>
      <c r="Y62" s="28"/>
      <c r="AN62" s="17" t="str">
        <f t="shared" ref="AN62:AN93" si="5">CONCATENATE(Z62," ",AA62," ",AB62," ",AC62," ",AD62," ",AE62," ",AF62," ",AG62," ",AH62," ",AI62," ",AJ62," ",AK62," ",AL62," ",AM62)</f>
        <v xml:space="preserve">             </v>
      </c>
    </row>
    <row r="63" spans="1:40" x14ac:dyDescent="0.25">
      <c r="A63" s="24" t="s">
        <v>498</v>
      </c>
      <c r="B63" s="25"/>
      <c r="C63" s="26"/>
      <c r="D63" s="24"/>
      <c r="E63" s="24"/>
      <c r="F63" s="52"/>
      <c r="G63" s="28"/>
      <c r="H63" s="24"/>
      <c r="I63" s="27"/>
      <c r="J63" s="28"/>
      <c r="K63" s="24"/>
      <c r="L63" s="27"/>
      <c r="M63" s="28"/>
      <c r="N63" s="24"/>
      <c r="O63" s="27"/>
      <c r="P63" s="28"/>
      <c r="Q63" s="24"/>
      <c r="R63" s="27"/>
      <c r="S63" s="28"/>
      <c r="T63" s="24"/>
      <c r="U63" s="27"/>
      <c r="V63" s="28"/>
      <c r="W63" s="29"/>
      <c r="X63" s="27"/>
      <c r="Y63" s="28"/>
      <c r="AN63" s="17" t="str">
        <f t="shared" si="5"/>
        <v xml:space="preserve">             </v>
      </c>
    </row>
    <row r="64" spans="1:40" x14ac:dyDescent="0.25">
      <c r="A64" s="24" t="s">
        <v>499</v>
      </c>
      <c r="B64" s="25" t="s">
        <v>4</v>
      </c>
      <c r="C64" s="26" t="s">
        <v>175</v>
      </c>
      <c r="D64" s="24" t="s">
        <v>10</v>
      </c>
      <c r="E64" s="24"/>
      <c r="F64" s="52"/>
      <c r="G64" s="28"/>
      <c r="H64" s="24"/>
      <c r="I64" s="27"/>
      <c r="J64" s="28"/>
      <c r="K64" s="24"/>
      <c r="L64" s="27"/>
      <c r="M64" s="28"/>
      <c r="N64" s="24"/>
      <c r="O64" s="27"/>
      <c r="P64" s="28"/>
      <c r="Q64" s="24"/>
      <c r="R64" s="27"/>
      <c r="S64" s="28"/>
      <c r="T64" s="24"/>
      <c r="U64" s="27"/>
      <c r="V64" s="28"/>
      <c r="W64" s="29"/>
      <c r="X64" s="27"/>
      <c r="Y64" s="28"/>
      <c r="AN64" s="17" t="str">
        <f t="shared" si="5"/>
        <v xml:space="preserve">             </v>
      </c>
    </row>
    <row r="65" spans="1:40" x14ac:dyDescent="0.25">
      <c r="A65" s="24"/>
      <c r="B65" s="25"/>
      <c r="C65" s="26"/>
      <c r="D65" s="24"/>
      <c r="E65" s="24"/>
      <c r="F65" s="52"/>
      <c r="G65" s="28"/>
      <c r="H65" s="24"/>
      <c r="I65" s="27"/>
      <c r="J65" s="28"/>
      <c r="K65" s="24"/>
      <c r="L65" s="27"/>
      <c r="M65" s="28"/>
      <c r="N65" s="24"/>
      <c r="O65" s="27"/>
      <c r="P65" s="28"/>
      <c r="Q65" s="24"/>
      <c r="R65" s="27"/>
      <c r="S65" s="28"/>
      <c r="T65" s="24"/>
      <c r="U65" s="27"/>
      <c r="V65" s="28"/>
      <c r="W65" s="29"/>
      <c r="X65" s="27"/>
      <c r="Y65" s="28"/>
      <c r="AN65" s="17" t="str">
        <f t="shared" si="5"/>
        <v xml:space="preserve">             </v>
      </c>
    </row>
    <row r="66" spans="1:40" x14ac:dyDescent="0.25">
      <c r="A66" s="24" t="s">
        <v>532</v>
      </c>
      <c r="B66" s="25" t="s">
        <v>4</v>
      </c>
      <c r="C66" s="26" t="s">
        <v>501</v>
      </c>
      <c r="D66" s="24" t="s">
        <v>213</v>
      </c>
      <c r="E66" s="24" t="s">
        <v>187</v>
      </c>
      <c r="F66" s="52">
        <v>100</v>
      </c>
      <c r="G66" s="28" t="s">
        <v>60</v>
      </c>
      <c r="H66" s="24" t="s">
        <v>502</v>
      </c>
      <c r="I66" s="27">
        <v>60</v>
      </c>
      <c r="J66" s="28" t="s">
        <v>60</v>
      </c>
      <c r="K66" s="24" t="s">
        <v>500</v>
      </c>
      <c r="L66" s="27">
        <v>25</v>
      </c>
      <c r="M66" s="28" t="s">
        <v>60</v>
      </c>
      <c r="N66" s="24" t="s">
        <v>80</v>
      </c>
      <c r="O66" s="27">
        <v>15</v>
      </c>
      <c r="P66" s="28" t="s">
        <v>60</v>
      </c>
      <c r="Q66" s="24" t="s">
        <v>84</v>
      </c>
      <c r="R66" s="20" t="s">
        <v>87</v>
      </c>
      <c r="S66" s="28"/>
      <c r="T66" s="27" t="s">
        <v>139</v>
      </c>
      <c r="U66" s="27" t="s">
        <v>87</v>
      </c>
      <c r="V66" s="28"/>
      <c r="W66" s="29"/>
      <c r="X66" s="27"/>
      <c r="Y66" s="28"/>
      <c r="Z66" s="20" t="s">
        <v>378</v>
      </c>
      <c r="AD66" s="20" t="s">
        <v>389</v>
      </c>
      <c r="AN66" s="17" t="str">
        <f t="shared" si="5"/>
        <v xml:space="preserve">G    O         </v>
      </c>
    </row>
    <row r="67" spans="1:40" x14ac:dyDescent="0.25">
      <c r="A67" s="24" t="s">
        <v>503</v>
      </c>
      <c r="B67" s="25" t="s">
        <v>4</v>
      </c>
      <c r="C67" s="26" t="s">
        <v>501</v>
      </c>
      <c r="D67" s="24" t="s">
        <v>213</v>
      </c>
      <c r="E67" s="24" t="s">
        <v>503</v>
      </c>
      <c r="F67" s="52"/>
      <c r="G67" s="28"/>
      <c r="H67" s="24" t="s">
        <v>502</v>
      </c>
      <c r="I67" s="27">
        <v>60</v>
      </c>
      <c r="J67" s="28" t="s">
        <v>60</v>
      </c>
      <c r="K67" s="24" t="s">
        <v>500</v>
      </c>
      <c r="L67" s="27">
        <v>25</v>
      </c>
      <c r="M67" s="28" t="s">
        <v>60</v>
      </c>
      <c r="N67" s="24" t="s">
        <v>80</v>
      </c>
      <c r="O67" s="27">
        <v>15</v>
      </c>
      <c r="P67" s="28" t="s">
        <v>60</v>
      </c>
      <c r="Q67" s="24" t="s">
        <v>84</v>
      </c>
      <c r="R67" s="20" t="s">
        <v>87</v>
      </c>
      <c r="S67" s="28"/>
      <c r="T67" s="27" t="s">
        <v>185</v>
      </c>
      <c r="U67" s="27">
        <v>1.4999999999999999E-2</v>
      </c>
      <c r="V67" s="28" t="s">
        <v>504</v>
      </c>
      <c r="W67" s="29" t="s">
        <v>505</v>
      </c>
      <c r="X67" s="27">
        <v>15</v>
      </c>
      <c r="Y67" s="28" t="s">
        <v>60</v>
      </c>
      <c r="Z67" s="20" t="s">
        <v>378</v>
      </c>
      <c r="AD67" s="20" t="s">
        <v>389</v>
      </c>
      <c r="AN67" s="17" t="str">
        <f t="shared" ref="AN67" si="6">CONCATENATE(Z67," ",AA67," ",AB67," ",AC67," ",AD67," ",AE67," ",AF67," ",AG67," ",AH67," ",AI67," ",AJ67," ",AK67," ",AL67," ",AM67)</f>
        <v xml:space="preserve">G    O         </v>
      </c>
    </row>
    <row r="68" spans="1:40" x14ac:dyDescent="0.25">
      <c r="A68" s="24" t="s">
        <v>507</v>
      </c>
      <c r="B68" s="25" t="s">
        <v>4</v>
      </c>
      <c r="C68" s="26" t="s">
        <v>501</v>
      </c>
      <c r="D68" s="24" t="s">
        <v>213</v>
      </c>
      <c r="E68" s="24" t="s">
        <v>508</v>
      </c>
      <c r="F68" s="52">
        <v>40</v>
      </c>
      <c r="G68" s="28" t="s">
        <v>60</v>
      </c>
      <c r="H68" s="24"/>
      <c r="I68" s="27"/>
      <c r="J68" s="28"/>
      <c r="K68" s="24"/>
      <c r="L68" s="27"/>
      <c r="M68" s="28"/>
      <c r="N68" s="24"/>
      <c r="O68" s="27"/>
      <c r="P68" s="28"/>
      <c r="Q68" s="24"/>
      <c r="R68" s="27"/>
      <c r="S68" s="28"/>
      <c r="T68" s="24"/>
      <c r="U68" s="27"/>
      <c r="V68" s="28"/>
      <c r="W68" s="29"/>
      <c r="X68" s="27"/>
      <c r="Y68" s="28"/>
      <c r="AD68" s="20" t="s">
        <v>389</v>
      </c>
      <c r="AG68" s="20" t="s">
        <v>385</v>
      </c>
      <c r="AN68" s="17" t="str">
        <f t="shared" si="5"/>
        <v xml:space="preserve">    O   La      </v>
      </c>
    </row>
    <row r="69" spans="1:40" x14ac:dyDescent="0.25">
      <c r="A69" s="24" t="s">
        <v>521</v>
      </c>
      <c r="B69" s="25" t="s">
        <v>4</v>
      </c>
      <c r="C69" s="26" t="s">
        <v>175</v>
      </c>
      <c r="D69" s="24" t="s">
        <v>10</v>
      </c>
      <c r="E69" s="24" t="s">
        <v>122</v>
      </c>
      <c r="F69" s="52">
        <v>1</v>
      </c>
      <c r="G69" s="28" t="s">
        <v>149</v>
      </c>
      <c r="H69" s="24"/>
      <c r="I69" s="27"/>
      <c r="J69" s="28"/>
      <c r="K69" s="24"/>
      <c r="L69" s="27"/>
      <c r="M69" s="28"/>
      <c r="N69" s="24"/>
      <c r="O69" s="27"/>
      <c r="P69" s="28"/>
      <c r="Q69" s="24"/>
      <c r="R69" s="27"/>
      <c r="S69" s="28"/>
      <c r="T69" s="24"/>
      <c r="U69" s="27"/>
      <c r="V69" s="28"/>
      <c r="W69" s="29"/>
      <c r="X69" s="27"/>
      <c r="Y69" s="28"/>
      <c r="AN69" s="17" t="str">
        <f t="shared" si="5"/>
        <v xml:space="preserve">             </v>
      </c>
    </row>
    <row r="70" spans="1:40" x14ac:dyDescent="0.25">
      <c r="A70" s="24" t="s">
        <v>548</v>
      </c>
      <c r="B70" s="25"/>
      <c r="C70" s="26" t="s">
        <v>501</v>
      </c>
      <c r="D70" s="24" t="s">
        <v>213</v>
      </c>
      <c r="E70" s="24" t="s">
        <v>549</v>
      </c>
      <c r="F70" s="52">
        <v>90</v>
      </c>
      <c r="G70" s="28" t="s">
        <v>60</v>
      </c>
      <c r="H70" s="24" t="s">
        <v>117</v>
      </c>
      <c r="I70" s="27">
        <v>15</v>
      </c>
      <c r="J70" s="28" t="s">
        <v>60</v>
      </c>
      <c r="K70" s="24" t="s">
        <v>80</v>
      </c>
      <c r="L70" s="27">
        <v>25</v>
      </c>
      <c r="M70" s="28" t="s">
        <v>60</v>
      </c>
      <c r="N70" s="24" t="s">
        <v>550</v>
      </c>
      <c r="O70" s="27">
        <v>5</v>
      </c>
      <c r="P70" s="28" t="s">
        <v>60</v>
      </c>
      <c r="Q70" s="24" t="s">
        <v>551</v>
      </c>
      <c r="R70" s="27"/>
      <c r="S70" s="28"/>
      <c r="T70" s="24"/>
      <c r="U70" s="27"/>
      <c r="V70" s="28"/>
      <c r="W70" s="29"/>
      <c r="X70" s="27"/>
      <c r="Y70" s="28"/>
      <c r="AN70" s="17" t="str">
        <f t="shared" si="5"/>
        <v xml:space="preserve">             </v>
      </c>
    </row>
    <row r="71" spans="1:40" x14ac:dyDescent="0.25">
      <c r="A71" s="24" t="s">
        <v>553</v>
      </c>
      <c r="B71" s="25" t="s">
        <v>4</v>
      </c>
      <c r="C71" s="26" t="s">
        <v>501</v>
      </c>
      <c r="D71" s="24" t="s">
        <v>213</v>
      </c>
      <c r="E71" s="24" t="s">
        <v>554</v>
      </c>
      <c r="F71" s="52">
        <v>70</v>
      </c>
      <c r="G71" s="28" t="s">
        <v>60</v>
      </c>
      <c r="H71" s="24"/>
      <c r="I71" s="27"/>
      <c r="J71" s="28"/>
      <c r="K71" s="24"/>
      <c r="L71" s="27"/>
      <c r="M71" s="28"/>
      <c r="N71" s="24"/>
      <c r="O71" s="27"/>
      <c r="P71" s="28"/>
      <c r="Q71" s="24"/>
      <c r="R71" s="27"/>
      <c r="S71" s="28"/>
      <c r="T71" s="24"/>
      <c r="U71" s="27"/>
      <c r="V71" s="28"/>
      <c r="W71" s="29"/>
      <c r="X71" s="27"/>
      <c r="Y71" s="28"/>
      <c r="AN71" s="17" t="str">
        <f t="shared" si="5"/>
        <v xml:space="preserve">             </v>
      </c>
    </row>
    <row r="72" spans="1:40" x14ac:dyDescent="0.25">
      <c r="A72" s="24" t="s">
        <v>356</v>
      </c>
      <c r="B72" s="25" t="s">
        <v>4</v>
      </c>
      <c r="C72" s="26" t="s">
        <v>175</v>
      </c>
      <c r="D72" s="24" t="s">
        <v>213</v>
      </c>
      <c r="E72" s="24" t="s">
        <v>356</v>
      </c>
      <c r="F72" s="52">
        <v>100</v>
      </c>
      <c r="G72" s="28" t="s">
        <v>60</v>
      </c>
      <c r="H72" s="24"/>
      <c r="I72" s="27"/>
      <c r="J72" s="28"/>
      <c r="K72" s="24"/>
      <c r="L72" s="27"/>
      <c r="M72" s="28"/>
      <c r="N72" s="24"/>
      <c r="O72" s="27"/>
      <c r="P72" s="28"/>
      <c r="Q72" s="24"/>
      <c r="R72" s="27"/>
      <c r="S72" s="28"/>
      <c r="T72" s="24"/>
      <c r="U72" s="27"/>
      <c r="V72" s="28"/>
      <c r="W72" s="29"/>
      <c r="X72" s="27"/>
      <c r="Y72" s="28"/>
      <c r="AN72" s="17" t="str">
        <f t="shared" si="5"/>
        <v xml:space="preserve">             </v>
      </c>
    </row>
    <row r="73" spans="1:40" x14ac:dyDescent="0.25">
      <c r="A73" s="24" t="s">
        <v>574</v>
      </c>
      <c r="B73" s="25" t="s">
        <v>4</v>
      </c>
      <c r="C73" s="26" t="s">
        <v>575</v>
      </c>
      <c r="D73" s="24" t="s">
        <v>213</v>
      </c>
      <c r="E73" s="24" t="s">
        <v>423</v>
      </c>
      <c r="F73" s="52">
        <v>120</v>
      </c>
      <c r="G73" s="28" t="s">
        <v>60</v>
      </c>
      <c r="H73" s="24" t="s">
        <v>277</v>
      </c>
      <c r="I73" s="27">
        <v>10</v>
      </c>
      <c r="J73" s="28" t="s">
        <v>60</v>
      </c>
      <c r="K73" s="24" t="s">
        <v>561</v>
      </c>
      <c r="L73" s="27">
        <v>15</v>
      </c>
      <c r="M73" s="28" t="s">
        <v>60</v>
      </c>
      <c r="N73" s="24" t="s">
        <v>118</v>
      </c>
      <c r="O73" s="27" t="s">
        <v>87</v>
      </c>
      <c r="P73" s="28"/>
      <c r="Q73" s="24"/>
      <c r="R73" s="27"/>
      <c r="S73" s="28"/>
      <c r="T73" s="24"/>
      <c r="U73" s="27"/>
      <c r="V73" s="28"/>
      <c r="W73" s="29"/>
      <c r="X73" s="27"/>
      <c r="Y73" s="28"/>
      <c r="AN73" s="17" t="str">
        <f t="shared" si="5"/>
        <v xml:space="preserve">             </v>
      </c>
    </row>
    <row r="74" spans="1:40" x14ac:dyDescent="0.25">
      <c r="A74" s="24" t="s">
        <v>580</v>
      </c>
      <c r="B74" s="25" t="s">
        <v>4</v>
      </c>
      <c r="C74" s="26" t="s">
        <v>501</v>
      </c>
      <c r="D74" s="24" t="s">
        <v>11</v>
      </c>
      <c r="E74" s="24" t="s">
        <v>581</v>
      </c>
      <c r="F74" s="52">
        <v>90</v>
      </c>
      <c r="G74" s="28" t="s">
        <v>378</v>
      </c>
      <c r="H74" s="24" t="s">
        <v>582</v>
      </c>
      <c r="I74" s="27">
        <v>10</v>
      </c>
      <c r="J74" s="28" t="s">
        <v>60</v>
      </c>
      <c r="K74" s="24" t="s">
        <v>583</v>
      </c>
      <c r="L74" s="27">
        <v>70</v>
      </c>
      <c r="M74" s="28" t="s">
        <v>60</v>
      </c>
      <c r="N74" s="24" t="s">
        <v>125</v>
      </c>
      <c r="O74" s="27" t="s">
        <v>87</v>
      </c>
      <c r="P74" s="28"/>
      <c r="Q74" s="24"/>
      <c r="R74" s="27"/>
      <c r="S74" s="28"/>
      <c r="T74" s="24"/>
      <c r="U74" s="27"/>
      <c r="V74" s="28"/>
      <c r="W74" s="29"/>
      <c r="X74" s="27"/>
      <c r="Y74" s="28"/>
      <c r="Z74" s="20" t="s">
        <v>378</v>
      </c>
      <c r="AC74" s="20" t="s">
        <v>380</v>
      </c>
      <c r="AE74" s="20" t="s">
        <v>381</v>
      </c>
      <c r="AG74" s="20" t="s">
        <v>78</v>
      </c>
      <c r="AN74" s="17" t="str">
        <f t="shared" si="5"/>
        <v xml:space="preserve">G   Cr  P  L      </v>
      </c>
    </row>
    <row r="75" spans="1:40" x14ac:dyDescent="0.25">
      <c r="A75" s="24"/>
      <c r="B75" s="25"/>
      <c r="C75" s="26"/>
      <c r="D75" s="24"/>
      <c r="E75" s="24"/>
      <c r="F75" s="52"/>
      <c r="G75" s="28"/>
      <c r="H75" s="24"/>
      <c r="I75" s="27"/>
      <c r="J75" s="28"/>
      <c r="K75" s="24"/>
      <c r="L75" s="27"/>
      <c r="M75" s="28"/>
      <c r="N75" s="24"/>
      <c r="O75" s="27"/>
      <c r="P75" s="28"/>
      <c r="Q75" s="24"/>
      <c r="R75" s="27"/>
      <c r="S75" s="28"/>
      <c r="T75" s="24"/>
      <c r="U75" s="27"/>
      <c r="V75" s="28"/>
      <c r="W75" s="29"/>
      <c r="X75" s="27"/>
      <c r="Y75" s="28"/>
      <c r="AN75" s="17" t="str">
        <f t="shared" si="5"/>
        <v xml:space="preserve">             </v>
      </c>
    </row>
    <row r="76" spans="1:40" x14ac:dyDescent="0.25">
      <c r="A76" s="24"/>
      <c r="B76" s="25"/>
      <c r="C76" s="26"/>
      <c r="D76" s="24"/>
      <c r="E76" s="24"/>
      <c r="F76" s="52"/>
      <c r="G76" s="28"/>
      <c r="H76" s="24"/>
      <c r="I76" s="27"/>
      <c r="J76" s="28"/>
      <c r="K76" s="24"/>
      <c r="L76" s="27"/>
      <c r="M76" s="28"/>
      <c r="N76" s="24"/>
      <c r="O76" s="27"/>
      <c r="P76" s="28"/>
      <c r="Q76" s="24"/>
      <c r="R76" s="27"/>
      <c r="S76" s="28"/>
      <c r="T76" s="24"/>
      <c r="U76" s="27"/>
      <c r="V76" s="28"/>
      <c r="W76" s="29"/>
      <c r="X76" s="27"/>
      <c r="Y76" s="28"/>
      <c r="AN76" s="17" t="str">
        <f t="shared" si="5"/>
        <v xml:space="preserve">             </v>
      </c>
    </row>
    <row r="77" spans="1:40" x14ac:dyDescent="0.25">
      <c r="A77" s="24"/>
      <c r="B77" s="25"/>
      <c r="C77" s="26"/>
      <c r="D77" s="24"/>
      <c r="E77" s="24"/>
      <c r="F77" s="52"/>
      <c r="G77" s="28"/>
      <c r="H77" s="24"/>
      <c r="I77" s="27"/>
      <c r="J77" s="28"/>
      <c r="K77" s="24"/>
      <c r="L77" s="27"/>
      <c r="M77" s="28"/>
      <c r="N77" s="24"/>
      <c r="O77" s="27"/>
      <c r="P77" s="28"/>
      <c r="Q77" s="24"/>
      <c r="R77" s="27"/>
      <c r="S77" s="28"/>
      <c r="T77" s="24"/>
      <c r="U77" s="27"/>
      <c r="V77" s="28"/>
      <c r="W77" s="29"/>
      <c r="X77" s="27"/>
      <c r="Y77" s="28"/>
      <c r="AN77" s="17" t="str">
        <f t="shared" si="5"/>
        <v xml:space="preserve">             </v>
      </c>
    </row>
    <row r="78" spans="1:40" x14ac:dyDescent="0.25">
      <c r="A78" s="24"/>
      <c r="B78" s="25"/>
      <c r="C78" s="26"/>
      <c r="D78" s="24"/>
      <c r="E78" s="24"/>
      <c r="F78" s="52"/>
      <c r="G78" s="28"/>
      <c r="H78" s="24"/>
      <c r="I78" s="27"/>
      <c r="J78" s="28"/>
      <c r="K78" s="24"/>
      <c r="L78" s="27"/>
      <c r="M78" s="28"/>
      <c r="N78" s="24"/>
      <c r="O78" s="27"/>
      <c r="P78" s="28"/>
      <c r="Q78" s="24"/>
      <c r="R78" s="27"/>
      <c r="S78" s="28"/>
      <c r="T78" s="24"/>
      <c r="U78" s="27"/>
      <c r="V78" s="28"/>
      <c r="W78" s="29"/>
      <c r="X78" s="27"/>
      <c r="Y78" s="28"/>
      <c r="AN78" s="17" t="str">
        <f t="shared" si="5"/>
        <v xml:space="preserve">             </v>
      </c>
    </row>
    <row r="79" spans="1:40" x14ac:dyDescent="0.25">
      <c r="A79" s="24"/>
      <c r="B79" s="25"/>
      <c r="C79" s="26"/>
      <c r="D79" s="24"/>
      <c r="E79" s="24"/>
      <c r="F79" s="52"/>
      <c r="G79" s="28"/>
      <c r="H79" s="24"/>
      <c r="I79" s="27"/>
      <c r="J79" s="28"/>
      <c r="K79" s="24"/>
      <c r="L79" s="27"/>
      <c r="M79" s="28"/>
      <c r="N79" s="24"/>
      <c r="O79" s="27"/>
      <c r="P79" s="28"/>
      <c r="Q79" s="24"/>
      <c r="R79" s="27"/>
      <c r="S79" s="28"/>
      <c r="T79" s="24"/>
      <c r="U79" s="27"/>
      <c r="V79" s="28"/>
      <c r="W79" s="29"/>
      <c r="X79" s="27"/>
      <c r="Y79" s="28"/>
      <c r="AN79" s="17" t="str">
        <f t="shared" si="5"/>
        <v xml:space="preserve">             </v>
      </c>
    </row>
    <row r="80" spans="1:40" x14ac:dyDescent="0.25">
      <c r="A80" s="24"/>
      <c r="B80" s="25"/>
      <c r="C80" s="26"/>
      <c r="D80" s="24"/>
      <c r="E80" s="24"/>
      <c r="F80" s="52"/>
      <c r="G80" s="28"/>
      <c r="H80" s="24"/>
      <c r="I80" s="27"/>
      <c r="J80" s="28"/>
      <c r="K80" s="24"/>
      <c r="L80" s="27"/>
      <c r="M80" s="28"/>
      <c r="N80" s="24"/>
      <c r="O80" s="27"/>
      <c r="P80" s="28"/>
      <c r="Q80" s="24"/>
      <c r="R80" s="27"/>
      <c r="S80" s="28"/>
      <c r="T80" s="24"/>
      <c r="U80" s="27"/>
      <c r="V80" s="28"/>
      <c r="W80" s="29"/>
      <c r="X80" s="27"/>
      <c r="Y80" s="28"/>
      <c r="AN80" s="17" t="str">
        <f t="shared" si="5"/>
        <v xml:space="preserve">             </v>
      </c>
    </row>
    <row r="81" spans="1:40" x14ac:dyDescent="0.25">
      <c r="A81" s="24"/>
      <c r="B81" s="25"/>
      <c r="C81" s="26"/>
      <c r="D81" s="24"/>
      <c r="E81" s="24"/>
      <c r="F81" s="52"/>
      <c r="G81" s="28"/>
      <c r="H81" s="24"/>
      <c r="I81" s="27"/>
      <c r="J81" s="28"/>
      <c r="K81" s="24"/>
      <c r="L81" s="27"/>
      <c r="M81" s="28"/>
      <c r="N81" s="24"/>
      <c r="O81" s="27"/>
      <c r="P81" s="28"/>
      <c r="Q81" s="24"/>
      <c r="R81" s="27"/>
      <c r="S81" s="28"/>
      <c r="T81" s="24"/>
      <c r="U81" s="27"/>
      <c r="V81" s="28"/>
      <c r="W81" s="29"/>
      <c r="X81" s="27"/>
      <c r="Y81" s="28"/>
      <c r="AN81" s="17" t="str">
        <f t="shared" si="5"/>
        <v xml:space="preserve">             </v>
      </c>
    </row>
    <row r="82" spans="1:40" x14ac:dyDescent="0.25">
      <c r="A82" s="24"/>
      <c r="B82" s="25"/>
      <c r="C82" s="26"/>
      <c r="D82" s="24"/>
      <c r="E82" s="24"/>
      <c r="F82" s="52"/>
      <c r="G82" s="28"/>
      <c r="H82" s="24"/>
      <c r="I82" s="27"/>
      <c r="J82" s="28"/>
      <c r="K82" s="24"/>
      <c r="L82" s="27"/>
      <c r="M82" s="28"/>
      <c r="N82" s="24"/>
      <c r="O82" s="27"/>
      <c r="P82" s="28"/>
      <c r="Q82" s="24"/>
      <c r="R82" s="27"/>
      <c r="S82" s="28"/>
      <c r="T82" s="24"/>
      <c r="U82" s="27"/>
      <c r="V82" s="28"/>
      <c r="W82" s="29"/>
      <c r="X82" s="27"/>
      <c r="Y82" s="28"/>
      <c r="AN82" s="17" t="str">
        <f t="shared" si="5"/>
        <v xml:space="preserve">             </v>
      </c>
    </row>
    <row r="83" spans="1:40" x14ac:dyDescent="0.25">
      <c r="A83" s="24"/>
      <c r="B83" s="25"/>
      <c r="C83" s="26"/>
      <c r="D83" s="24"/>
      <c r="E83" s="24"/>
      <c r="F83" s="52"/>
      <c r="G83" s="28"/>
      <c r="H83" s="24"/>
      <c r="I83" s="27"/>
      <c r="J83" s="28"/>
      <c r="K83" s="24"/>
      <c r="L83" s="27"/>
      <c r="M83" s="28"/>
      <c r="N83" s="24"/>
      <c r="O83" s="27"/>
      <c r="P83" s="28"/>
      <c r="Q83" s="24"/>
      <c r="R83" s="27"/>
      <c r="S83" s="28"/>
      <c r="T83" s="24"/>
      <c r="U83" s="27"/>
      <c r="V83" s="28"/>
      <c r="W83" s="29"/>
      <c r="X83" s="27"/>
      <c r="Y83" s="28"/>
      <c r="AN83" s="17" t="str">
        <f t="shared" si="5"/>
        <v xml:space="preserve">             </v>
      </c>
    </row>
    <row r="84" spans="1:40" x14ac:dyDescent="0.25">
      <c r="A84" s="24"/>
      <c r="B84" s="25"/>
      <c r="C84" s="26"/>
      <c r="D84" s="24"/>
      <c r="E84" s="24"/>
      <c r="F84" s="52"/>
      <c r="G84" s="28"/>
      <c r="H84" s="24"/>
      <c r="I84" s="27"/>
      <c r="J84" s="28"/>
      <c r="K84" s="24"/>
      <c r="L84" s="27"/>
      <c r="M84" s="28"/>
      <c r="N84" s="24"/>
      <c r="O84" s="27"/>
      <c r="P84" s="28"/>
      <c r="Q84" s="24"/>
      <c r="R84" s="27"/>
      <c r="S84" s="28"/>
      <c r="T84" s="24"/>
      <c r="U84" s="27"/>
      <c r="V84" s="28"/>
      <c r="W84" s="29"/>
      <c r="X84" s="27"/>
      <c r="Y84" s="28"/>
      <c r="AN84" s="17" t="str">
        <f t="shared" si="5"/>
        <v xml:space="preserve">             </v>
      </c>
    </row>
    <row r="85" spans="1:40" x14ac:dyDescent="0.25">
      <c r="A85" s="24"/>
      <c r="B85" s="25"/>
      <c r="C85" s="26"/>
      <c r="D85" s="24"/>
      <c r="E85" s="24"/>
      <c r="F85" s="52"/>
      <c r="G85" s="28"/>
      <c r="H85" s="24"/>
      <c r="I85" s="27"/>
      <c r="J85" s="28"/>
      <c r="K85" s="24"/>
      <c r="L85" s="27"/>
      <c r="M85" s="28"/>
      <c r="N85" s="24"/>
      <c r="O85" s="27"/>
      <c r="P85" s="28"/>
      <c r="Q85" s="24"/>
      <c r="R85" s="27"/>
      <c r="S85" s="28"/>
      <c r="T85" s="24"/>
      <c r="U85" s="27"/>
      <c r="V85" s="28"/>
      <c r="W85" s="29"/>
      <c r="X85" s="27"/>
      <c r="Y85" s="28"/>
      <c r="AN85" s="17" t="str">
        <f t="shared" si="5"/>
        <v xml:space="preserve">             </v>
      </c>
    </row>
    <row r="86" spans="1:40" x14ac:dyDescent="0.25">
      <c r="A86" s="24"/>
      <c r="B86" s="25"/>
      <c r="C86" s="26"/>
      <c r="D86" s="24"/>
      <c r="E86" s="24"/>
      <c r="F86" s="52"/>
      <c r="G86" s="28"/>
      <c r="H86" s="24"/>
      <c r="I86" s="27"/>
      <c r="J86" s="28"/>
      <c r="K86" s="24"/>
      <c r="L86" s="27"/>
      <c r="M86" s="28"/>
      <c r="N86" s="24"/>
      <c r="O86" s="27"/>
      <c r="P86" s="28"/>
      <c r="Q86" s="24"/>
      <c r="R86" s="27"/>
      <c r="S86" s="28"/>
      <c r="T86" s="24"/>
      <c r="U86" s="27"/>
      <c r="V86" s="28"/>
      <c r="W86" s="29"/>
      <c r="X86" s="27"/>
      <c r="Y86" s="28"/>
      <c r="AN86" s="17" t="str">
        <f t="shared" si="5"/>
        <v xml:space="preserve">             </v>
      </c>
    </row>
    <row r="87" spans="1:40" x14ac:dyDescent="0.25">
      <c r="A87" s="24"/>
      <c r="B87" s="25"/>
      <c r="C87" s="26"/>
      <c r="D87" s="24"/>
      <c r="E87" s="24"/>
      <c r="F87" s="52"/>
      <c r="G87" s="28"/>
      <c r="H87" s="24"/>
      <c r="I87" s="27"/>
      <c r="J87" s="28"/>
      <c r="K87" s="24"/>
      <c r="L87" s="27"/>
      <c r="M87" s="28"/>
      <c r="N87" s="24"/>
      <c r="O87" s="27"/>
      <c r="P87" s="28"/>
      <c r="Q87" s="24"/>
      <c r="R87" s="27"/>
      <c r="S87" s="28"/>
      <c r="T87" s="24"/>
      <c r="U87" s="27"/>
      <c r="V87" s="28"/>
      <c r="W87" s="29"/>
      <c r="X87" s="27"/>
      <c r="Y87" s="28"/>
      <c r="AN87" s="17" t="str">
        <f t="shared" si="5"/>
        <v xml:space="preserve">             </v>
      </c>
    </row>
    <row r="88" spans="1:40" x14ac:dyDescent="0.25">
      <c r="A88" s="24"/>
      <c r="B88" s="25"/>
      <c r="C88" s="26"/>
      <c r="D88" s="24"/>
      <c r="E88" s="24"/>
      <c r="F88" s="52"/>
      <c r="G88" s="28"/>
      <c r="H88" s="24"/>
      <c r="I88" s="27"/>
      <c r="J88" s="28"/>
      <c r="K88" s="24"/>
      <c r="L88" s="27"/>
      <c r="M88" s="28"/>
      <c r="N88" s="24"/>
      <c r="O88" s="27"/>
      <c r="P88" s="28"/>
      <c r="Q88" s="24"/>
      <c r="R88" s="27"/>
      <c r="S88" s="28"/>
      <c r="T88" s="24"/>
      <c r="U88" s="27"/>
      <c r="V88" s="28"/>
      <c r="W88" s="29"/>
      <c r="X88" s="27"/>
      <c r="Y88" s="28"/>
      <c r="AN88" s="17" t="str">
        <f t="shared" si="5"/>
        <v xml:space="preserve">             </v>
      </c>
    </row>
    <row r="89" spans="1:40" x14ac:dyDescent="0.25">
      <c r="A89" s="24"/>
      <c r="B89" s="25"/>
      <c r="C89" s="26"/>
      <c r="D89" s="24"/>
      <c r="E89" s="24"/>
      <c r="F89" s="52"/>
      <c r="G89" s="28"/>
      <c r="H89" s="24"/>
      <c r="I89" s="27"/>
      <c r="J89" s="28"/>
      <c r="K89" s="24"/>
      <c r="L89" s="27"/>
      <c r="M89" s="28"/>
      <c r="N89" s="24"/>
      <c r="O89" s="27"/>
      <c r="P89" s="28"/>
      <c r="Q89" s="24"/>
      <c r="R89" s="27"/>
      <c r="S89" s="28"/>
      <c r="T89" s="24"/>
      <c r="U89" s="27"/>
      <c r="V89" s="28"/>
      <c r="W89" s="29"/>
      <c r="X89" s="27"/>
      <c r="Y89" s="28"/>
      <c r="AN89" s="17" t="str">
        <f t="shared" si="5"/>
        <v xml:space="preserve">             </v>
      </c>
    </row>
    <row r="90" spans="1:40" x14ac:dyDescent="0.25">
      <c r="A90" s="24"/>
      <c r="B90" s="25"/>
      <c r="C90" s="26"/>
      <c r="D90" s="24"/>
      <c r="E90" s="24"/>
      <c r="F90" s="52"/>
      <c r="G90" s="28"/>
      <c r="H90" s="24"/>
      <c r="I90" s="27"/>
      <c r="J90" s="28"/>
      <c r="K90" s="24"/>
      <c r="L90" s="27"/>
      <c r="M90" s="28"/>
      <c r="N90" s="24"/>
      <c r="O90" s="27"/>
      <c r="P90" s="28"/>
      <c r="Q90" s="24"/>
      <c r="R90" s="27"/>
      <c r="S90" s="28"/>
      <c r="T90" s="24"/>
      <c r="U90" s="27"/>
      <c r="V90" s="28"/>
      <c r="W90" s="29"/>
      <c r="X90" s="27"/>
      <c r="Y90" s="28"/>
      <c r="AN90" s="17" t="str">
        <f t="shared" si="5"/>
        <v xml:space="preserve">             </v>
      </c>
    </row>
    <row r="91" spans="1:40" x14ac:dyDescent="0.25">
      <c r="A91" s="24"/>
      <c r="B91" s="25"/>
      <c r="C91" s="26"/>
      <c r="D91" s="24"/>
      <c r="E91" s="24"/>
      <c r="F91" s="52"/>
      <c r="G91" s="28"/>
      <c r="H91" s="24"/>
      <c r="I91" s="27"/>
      <c r="J91" s="28"/>
      <c r="K91" s="24"/>
      <c r="L91" s="27"/>
      <c r="M91" s="28"/>
      <c r="N91" s="24"/>
      <c r="O91" s="27"/>
      <c r="P91" s="28"/>
      <c r="Q91" s="24"/>
      <c r="R91" s="27"/>
      <c r="S91" s="28"/>
      <c r="T91" s="24"/>
      <c r="U91" s="27"/>
      <c r="V91" s="28"/>
      <c r="W91" s="29"/>
      <c r="X91" s="27"/>
      <c r="Y91" s="28"/>
      <c r="AN91" s="17" t="str">
        <f t="shared" si="5"/>
        <v xml:space="preserve">             </v>
      </c>
    </row>
    <row r="92" spans="1:40" x14ac:dyDescent="0.25">
      <c r="A92" s="24"/>
      <c r="B92" s="25"/>
      <c r="C92" s="26"/>
      <c r="D92" s="24"/>
      <c r="E92" s="24"/>
      <c r="F92" s="52"/>
      <c r="G92" s="28"/>
      <c r="H92" s="24"/>
      <c r="I92" s="27"/>
      <c r="J92" s="28"/>
      <c r="K92" s="24"/>
      <c r="L92" s="27"/>
      <c r="M92" s="28"/>
      <c r="N92" s="24"/>
      <c r="O92" s="27"/>
      <c r="P92" s="28"/>
      <c r="Q92" s="24"/>
      <c r="R92" s="27"/>
      <c r="S92" s="28"/>
      <c r="T92" s="24"/>
      <c r="U92" s="27"/>
      <c r="V92" s="28"/>
      <c r="W92" s="29"/>
      <c r="X92" s="27"/>
      <c r="Y92" s="28"/>
      <c r="AN92" s="17" t="str">
        <f t="shared" si="5"/>
        <v xml:space="preserve">             </v>
      </c>
    </row>
    <row r="93" spans="1:40" x14ac:dyDescent="0.25">
      <c r="A93" s="24"/>
      <c r="B93" s="25"/>
      <c r="C93" s="26"/>
      <c r="D93" s="24"/>
      <c r="E93" s="24"/>
      <c r="F93" s="52"/>
      <c r="G93" s="28"/>
      <c r="H93" s="24"/>
      <c r="I93" s="27"/>
      <c r="J93" s="28"/>
      <c r="K93" s="24"/>
      <c r="L93" s="27"/>
      <c r="M93" s="28"/>
      <c r="N93" s="24"/>
      <c r="O93" s="27"/>
      <c r="P93" s="28"/>
      <c r="Q93" s="24"/>
      <c r="R93" s="27"/>
      <c r="S93" s="28"/>
      <c r="T93" s="24"/>
      <c r="U93" s="27"/>
      <c r="V93" s="28"/>
      <c r="W93" s="29"/>
      <c r="X93" s="27"/>
      <c r="Y93" s="28"/>
      <c r="AN93" s="17" t="str">
        <f t="shared" si="5"/>
        <v xml:space="preserve">             </v>
      </c>
    </row>
    <row r="94" spans="1:40" x14ac:dyDescent="0.25">
      <c r="A94" s="24"/>
      <c r="B94" s="25"/>
      <c r="C94" s="26"/>
      <c r="D94" s="24"/>
      <c r="E94" s="24"/>
      <c r="F94" s="52"/>
      <c r="G94" s="28"/>
      <c r="H94" s="24"/>
      <c r="I94" s="27"/>
      <c r="J94" s="28"/>
      <c r="K94" s="24"/>
      <c r="L94" s="27"/>
      <c r="M94" s="28"/>
      <c r="N94" s="24"/>
      <c r="O94" s="27"/>
      <c r="P94" s="28"/>
      <c r="Q94" s="24"/>
      <c r="R94" s="27"/>
      <c r="S94" s="28"/>
      <c r="T94" s="24"/>
      <c r="U94" s="27"/>
      <c r="V94" s="28"/>
      <c r="W94" s="29"/>
      <c r="X94" s="27"/>
      <c r="Y94" s="28"/>
      <c r="AN94" s="17" t="str">
        <f t="shared" ref="AN94:AN95" si="7">CONCATENATE(Z94," ",AA94," ",AB94," ",AC94," ",AD94," ",AE94," ",AF94," ",AG94," ",AH94," ",AI94," ",AJ94," ",AK94," ",AL94," ",AM94)</f>
        <v xml:space="preserve">             </v>
      </c>
    </row>
    <row r="95" spans="1:40" x14ac:dyDescent="0.25">
      <c r="A95" s="24"/>
      <c r="B95" s="25"/>
      <c r="C95" s="26"/>
      <c r="D95" s="24"/>
      <c r="E95" s="24"/>
      <c r="F95" s="52"/>
      <c r="G95" s="28"/>
      <c r="H95" s="24"/>
      <c r="I95" s="27"/>
      <c r="J95" s="28"/>
      <c r="K95" s="24"/>
      <c r="L95" s="27"/>
      <c r="M95" s="28"/>
      <c r="N95" s="24"/>
      <c r="O95" s="27"/>
      <c r="P95" s="28"/>
      <c r="Q95" s="24"/>
      <c r="R95" s="27"/>
      <c r="S95" s="28"/>
      <c r="T95" s="24"/>
      <c r="U95" s="27"/>
      <c r="V95" s="28"/>
      <c r="W95" s="29"/>
      <c r="X95" s="27"/>
      <c r="Y95" s="28"/>
      <c r="AN95" s="17" t="str">
        <f t="shared" si="7"/>
        <v xml:space="preserve">             </v>
      </c>
    </row>
    <row r="96" spans="1:40" x14ac:dyDescent="0.25">
      <c r="A96" s="24"/>
      <c r="B96" s="25"/>
      <c r="C96" s="26"/>
      <c r="D96" s="24"/>
      <c r="E96" s="24"/>
      <c r="F96" s="52"/>
      <c r="G96" s="28"/>
      <c r="H96" s="24"/>
      <c r="I96" s="27"/>
      <c r="J96" s="28"/>
      <c r="K96" s="24"/>
      <c r="L96" s="27"/>
      <c r="M96" s="28"/>
      <c r="N96" s="24"/>
      <c r="O96" s="27"/>
      <c r="P96" s="28"/>
      <c r="Q96" s="24"/>
      <c r="R96" s="27"/>
      <c r="S96" s="28"/>
      <c r="T96" s="24"/>
      <c r="U96" s="27"/>
      <c r="V96" s="28"/>
      <c r="W96" s="29"/>
      <c r="X96" s="27"/>
      <c r="Y96" s="28"/>
    </row>
    <row r="97" spans="1:25" x14ac:dyDescent="0.25">
      <c r="A97" s="24"/>
      <c r="B97" s="25"/>
      <c r="C97" s="26"/>
      <c r="D97" s="24"/>
      <c r="E97" s="24"/>
      <c r="F97" s="52"/>
      <c r="G97" s="28"/>
      <c r="H97" s="24"/>
      <c r="I97" s="27"/>
      <c r="J97" s="28"/>
      <c r="K97" s="24"/>
      <c r="L97" s="27"/>
      <c r="M97" s="28"/>
      <c r="N97" s="24"/>
      <c r="O97" s="27"/>
      <c r="P97" s="28"/>
      <c r="Q97" s="24"/>
      <c r="R97" s="27"/>
      <c r="S97" s="28"/>
      <c r="T97" s="24"/>
      <c r="U97" s="27"/>
      <c r="V97" s="28"/>
      <c r="W97" s="29"/>
      <c r="X97" s="27"/>
      <c r="Y97" s="28"/>
    </row>
    <row r="98" spans="1:25" x14ac:dyDescent="0.25">
      <c r="A98" s="30"/>
      <c r="B98" s="31"/>
      <c r="C98" s="32"/>
      <c r="D98" s="30"/>
      <c r="E98" s="30"/>
      <c r="F98" s="53"/>
      <c r="G98" s="34"/>
      <c r="H98" s="30"/>
      <c r="I98" s="33"/>
      <c r="J98" s="34"/>
      <c r="K98" s="30"/>
      <c r="L98" s="33"/>
      <c r="M98" s="34"/>
      <c r="N98" s="30"/>
      <c r="O98" s="33"/>
      <c r="P98" s="34"/>
      <c r="Q98" s="30"/>
      <c r="R98" s="33"/>
      <c r="S98" s="34"/>
      <c r="T98" s="30"/>
      <c r="U98" s="33"/>
      <c r="V98" s="34"/>
      <c r="W98" s="35"/>
      <c r="X98" s="33"/>
      <c r="Y98" s="34"/>
    </row>
  </sheetData>
  <sortState xmlns:xlrd2="http://schemas.microsoft.com/office/spreadsheetml/2017/richdata2" ref="A2:AN99">
    <sortCondition ref="A1:A99"/>
  </sortState>
  <pageMargins left="0.16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P94"/>
  <sheetViews>
    <sheetView zoomScale="115" zoomScaleNormal="115" workbookViewId="0">
      <pane xSplit="1" ySplit="1" topLeftCell="B2" activePane="bottomRight" state="frozenSplit"/>
      <selection activeCell="B1" sqref="B1"/>
      <selection pane="topRight" activeCell="B1" sqref="B1"/>
      <selection pane="bottomLeft" activeCell="B1" sqref="B1"/>
      <selection pane="bottomRight" activeCell="A32" sqref="A32:XFD32"/>
    </sheetView>
  </sheetViews>
  <sheetFormatPr baseColWidth="10" defaultColWidth="18.5703125" defaultRowHeight="15" x14ac:dyDescent="0.25"/>
  <cols>
    <col min="1" max="1" width="21.5703125" style="17" bestFit="1" customWidth="1"/>
    <col min="2" max="2" width="17.140625" style="17" bestFit="1" customWidth="1"/>
    <col min="3" max="3" width="14.42578125" style="17" bestFit="1" customWidth="1"/>
    <col min="4" max="4" width="7.42578125" style="17" customWidth="1"/>
    <col min="5" max="5" width="15.42578125" style="17" bestFit="1" customWidth="1"/>
    <col min="6" max="6" width="8" style="54" bestFit="1" customWidth="1"/>
    <col min="7" max="7" width="8.85546875" style="20" customWidth="1"/>
    <col min="8" max="8" width="15.28515625" style="17" bestFit="1" customWidth="1"/>
    <col min="9" max="9" width="7.28515625" style="20" bestFit="1" customWidth="1"/>
    <col min="10" max="10" width="8.85546875" style="20" customWidth="1"/>
    <col min="11" max="11" width="9.7109375" style="17" bestFit="1" customWidth="1"/>
    <col min="12" max="12" width="7.28515625" style="20" bestFit="1" customWidth="1"/>
    <col min="13" max="13" width="8.85546875" style="20" customWidth="1"/>
    <col min="14" max="14" width="9.7109375" style="17" bestFit="1" customWidth="1"/>
    <col min="15" max="15" width="7.28515625" style="20" bestFit="1" customWidth="1"/>
    <col min="16" max="16" width="8.85546875" style="20" customWidth="1"/>
    <col min="17" max="17" width="9.7109375" style="17" bestFit="1" customWidth="1"/>
    <col min="18" max="18" width="7.28515625" style="20" bestFit="1" customWidth="1"/>
    <col min="19" max="19" width="8.85546875" style="20" customWidth="1"/>
    <col min="20" max="20" width="9.7109375" style="17" bestFit="1" customWidth="1"/>
    <col min="21" max="21" width="7.28515625" style="20" bestFit="1" customWidth="1"/>
    <col min="22" max="22" width="8.85546875" style="20" customWidth="1"/>
    <col min="23" max="24" width="7.28515625" style="20" bestFit="1" customWidth="1"/>
    <col min="25" max="25" width="8.85546875" style="20" customWidth="1"/>
    <col min="26" max="39" width="14" style="20" customWidth="1"/>
    <col min="40" max="16384" width="18.5703125" style="17"/>
  </cols>
  <sheetData>
    <row r="1" spans="1:40" s="19" customFormat="1" ht="30" x14ac:dyDescent="0.25">
      <c r="A1" s="21" t="s">
        <v>0</v>
      </c>
      <c r="B1" s="22" t="s">
        <v>1</v>
      </c>
      <c r="C1" s="23" t="s">
        <v>2</v>
      </c>
      <c r="D1" s="21" t="s">
        <v>9</v>
      </c>
      <c r="E1" s="21" t="s">
        <v>40</v>
      </c>
      <c r="F1" s="51" t="s">
        <v>42</v>
      </c>
      <c r="G1" s="23" t="s">
        <v>59</v>
      </c>
      <c r="H1" s="21" t="s">
        <v>41</v>
      </c>
      <c r="I1" s="22" t="s">
        <v>43</v>
      </c>
      <c r="J1" s="23" t="s">
        <v>66</v>
      </c>
      <c r="K1" s="21" t="s">
        <v>44</v>
      </c>
      <c r="L1" s="22" t="s">
        <v>45</v>
      </c>
      <c r="M1" s="23" t="s">
        <v>65</v>
      </c>
      <c r="N1" s="21" t="s">
        <v>46</v>
      </c>
      <c r="O1" s="22" t="s">
        <v>47</v>
      </c>
      <c r="P1" s="23" t="s">
        <v>64</v>
      </c>
      <c r="Q1" s="21" t="s">
        <v>48</v>
      </c>
      <c r="R1" s="22" t="s">
        <v>49</v>
      </c>
      <c r="S1" s="23" t="s">
        <v>63</v>
      </c>
      <c r="T1" s="21" t="s">
        <v>50</v>
      </c>
      <c r="U1" s="22" t="s">
        <v>51</v>
      </c>
      <c r="V1" s="23" t="s">
        <v>62</v>
      </c>
      <c r="W1" s="21" t="s">
        <v>52</v>
      </c>
      <c r="X1" s="22" t="s">
        <v>79</v>
      </c>
      <c r="Y1" s="23" t="s">
        <v>61</v>
      </c>
      <c r="Z1" s="65" t="s">
        <v>364</v>
      </c>
      <c r="AA1" s="65" t="s">
        <v>365</v>
      </c>
      <c r="AB1" s="65" t="s">
        <v>366</v>
      </c>
      <c r="AC1" s="65" t="s">
        <v>367</v>
      </c>
      <c r="AD1" s="65" t="s">
        <v>368</v>
      </c>
      <c r="AE1" s="65" t="s">
        <v>369</v>
      </c>
      <c r="AF1" s="65" t="s">
        <v>370</v>
      </c>
      <c r="AG1" s="65" t="s">
        <v>371</v>
      </c>
      <c r="AH1" s="65" t="s">
        <v>372</v>
      </c>
      <c r="AI1" s="65" t="s">
        <v>373</v>
      </c>
      <c r="AJ1" s="65" t="s">
        <v>374</v>
      </c>
      <c r="AK1" s="65" t="s">
        <v>375</v>
      </c>
      <c r="AL1" s="65" t="s">
        <v>376</v>
      </c>
      <c r="AM1" s="65" t="s">
        <v>377</v>
      </c>
      <c r="AN1" s="65"/>
    </row>
    <row r="2" spans="1:40" x14ac:dyDescent="0.25">
      <c r="A2" s="29" t="s">
        <v>36</v>
      </c>
      <c r="B2" s="25" t="s">
        <v>35</v>
      </c>
      <c r="C2" s="26" t="s">
        <v>35</v>
      </c>
      <c r="D2" s="24" t="s">
        <v>11</v>
      </c>
      <c r="E2" s="24"/>
      <c r="F2" s="52"/>
      <c r="G2" s="28"/>
      <c r="H2" s="24"/>
      <c r="I2" s="27"/>
      <c r="J2" s="28"/>
      <c r="K2" s="24"/>
      <c r="L2" s="27"/>
      <c r="M2" s="28"/>
      <c r="N2" s="24"/>
      <c r="O2" s="27"/>
      <c r="P2" s="28"/>
      <c r="Q2" s="24"/>
      <c r="R2" s="27"/>
      <c r="S2" s="28"/>
      <c r="T2" s="24"/>
      <c r="U2" s="27"/>
      <c r="V2" s="28"/>
      <c r="W2" s="29"/>
      <c r="X2" s="27"/>
      <c r="Y2" s="28"/>
      <c r="AN2" s="17" t="str">
        <f t="shared" ref="AN2:AN66" si="0">CONCATENATE(Z2," ",AA2," ",AB2," ",AC2," ",AD2," ",AE2," ",AF2," ",AG2," ",AH2," ",AI2," ",AJ2," ",AK2," ",AL2," ",AM2)</f>
        <v xml:space="preserve">             </v>
      </c>
    </row>
    <row r="3" spans="1:40" x14ac:dyDescent="0.25">
      <c r="A3" s="24" t="s">
        <v>316</v>
      </c>
      <c r="B3" s="25" t="s">
        <v>35</v>
      </c>
      <c r="C3" s="26" t="s">
        <v>35</v>
      </c>
      <c r="D3" s="24"/>
      <c r="E3" s="24"/>
      <c r="F3" s="52"/>
      <c r="G3" s="28"/>
      <c r="H3" s="24"/>
      <c r="I3" s="27"/>
      <c r="J3" s="28"/>
      <c r="K3" s="24"/>
      <c r="L3" s="27"/>
      <c r="M3" s="28"/>
      <c r="N3" s="24"/>
      <c r="O3" s="27"/>
      <c r="P3" s="28"/>
      <c r="Q3" s="24"/>
      <c r="R3" s="27"/>
      <c r="S3" s="28"/>
      <c r="T3" s="24"/>
      <c r="U3" s="27"/>
      <c r="V3" s="28"/>
      <c r="W3" s="29"/>
      <c r="X3" s="27"/>
      <c r="Y3" s="28"/>
      <c r="AN3" s="17" t="str">
        <f t="shared" si="0"/>
        <v xml:space="preserve">             </v>
      </c>
    </row>
    <row r="4" spans="1:40" x14ac:dyDescent="0.25">
      <c r="A4" s="24" t="s">
        <v>30</v>
      </c>
      <c r="B4" s="25" t="s">
        <v>6</v>
      </c>
      <c r="C4" s="26" t="s">
        <v>7</v>
      </c>
      <c r="D4" s="24" t="s">
        <v>11</v>
      </c>
      <c r="E4" s="24" t="s">
        <v>53</v>
      </c>
      <c r="F4" s="52">
        <v>50</v>
      </c>
      <c r="G4" s="28" t="s">
        <v>60</v>
      </c>
      <c r="H4" s="24"/>
      <c r="I4" s="27"/>
      <c r="J4" s="28"/>
      <c r="K4" s="24"/>
      <c r="L4" s="27"/>
      <c r="M4" s="28"/>
      <c r="N4" s="24"/>
      <c r="O4" s="27"/>
      <c r="P4" s="28"/>
      <c r="Q4" s="24"/>
      <c r="R4" s="27"/>
      <c r="S4" s="28"/>
      <c r="T4" s="24"/>
      <c r="U4" s="27"/>
      <c r="V4" s="28"/>
      <c r="W4" s="29"/>
      <c r="X4" s="27"/>
      <c r="Y4" s="28"/>
      <c r="Z4" s="20" t="s">
        <v>378</v>
      </c>
      <c r="AN4" s="17" t="str">
        <f>CONCATENATE(Z4," ",AA4," ",AB4," ",AC4," ",AD4," ",AE4," ",AF4," ",AG4," ",AH4," ",AI4," ",AJ4," ",AK4," ",AL4," ",AM4)</f>
        <v xml:space="preserve">G             </v>
      </c>
    </row>
    <row r="5" spans="1:40" x14ac:dyDescent="0.25">
      <c r="A5" s="24" t="s">
        <v>523</v>
      </c>
      <c r="B5" s="25" t="s">
        <v>6</v>
      </c>
      <c r="C5" s="26" t="s">
        <v>19</v>
      </c>
      <c r="D5" s="24" t="s">
        <v>11</v>
      </c>
      <c r="E5" s="24" t="s">
        <v>255</v>
      </c>
      <c r="F5" s="52">
        <v>100</v>
      </c>
      <c r="G5" s="28" t="s">
        <v>60</v>
      </c>
      <c r="H5" s="24" t="s">
        <v>290</v>
      </c>
      <c r="I5" s="27">
        <v>10</v>
      </c>
      <c r="J5" s="28" t="s">
        <v>60</v>
      </c>
      <c r="K5" s="24"/>
      <c r="L5" s="27"/>
      <c r="M5" s="28"/>
      <c r="N5" s="24"/>
      <c r="O5" s="27"/>
      <c r="P5" s="28"/>
      <c r="Q5" s="24"/>
      <c r="R5" s="27"/>
      <c r="S5" s="28"/>
      <c r="T5" s="24"/>
      <c r="U5" s="27"/>
      <c r="V5" s="28"/>
      <c r="W5" s="29"/>
      <c r="X5" s="27"/>
      <c r="Y5" s="28"/>
      <c r="AG5" s="20" t="s">
        <v>385</v>
      </c>
      <c r="AN5" s="17" t="str">
        <f t="shared" si="0"/>
        <v xml:space="preserve">       La      </v>
      </c>
    </row>
    <row r="6" spans="1:40" x14ac:dyDescent="0.25">
      <c r="A6" s="24" t="s">
        <v>233</v>
      </c>
      <c r="B6" s="25" t="s">
        <v>6</v>
      </c>
      <c r="C6" s="26" t="s">
        <v>19</v>
      </c>
      <c r="D6" s="24" t="s">
        <v>11</v>
      </c>
      <c r="E6" s="24" t="s">
        <v>117</v>
      </c>
      <c r="F6" s="52">
        <v>115</v>
      </c>
      <c r="G6" s="28" t="s">
        <v>60</v>
      </c>
      <c r="H6" s="24"/>
      <c r="I6" s="27"/>
      <c r="J6" s="28"/>
      <c r="K6" s="24"/>
      <c r="L6" s="27"/>
      <c r="M6" s="28"/>
      <c r="N6" s="24"/>
      <c r="O6" s="27"/>
      <c r="P6" s="28"/>
      <c r="Q6" s="24"/>
      <c r="R6" s="27"/>
      <c r="S6" s="28"/>
      <c r="T6" s="24"/>
      <c r="U6" s="27"/>
      <c r="V6" s="28"/>
      <c r="W6" s="29"/>
      <c r="X6" s="27"/>
      <c r="Y6" s="28"/>
      <c r="AN6" s="17" t="str">
        <f t="shared" si="0"/>
        <v xml:space="preserve">             </v>
      </c>
    </row>
    <row r="7" spans="1:40" x14ac:dyDescent="0.25">
      <c r="A7" s="24" t="s">
        <v>136</v>
      </c>
      <c r="B7" s="25" t="s">
        <v>6</v>
      </c>
      <c r="C7" s="26" t="s">
        <v>19</v>
      </c>
      <c r="D7" s="24" t="s">
        <v>11</v>
      </c>
      <c r="E7" s="24" t="s">
        <v>137</v>
      </c>
      <c r="F7" s="52">
        <v>115</v>
      </c>
      <c r="G7" s="28" t="s">
        <v>60</v>
      </c>
      <c r="H7" s="24"/>
      <c r="I7" s="27"/>
      <c r="J7" s="28"/>
      <c r="K7" s="24"/>
      <c r="L7" s="27"/>
      <c r="M7" s="28"/>
      <c r="N7" s="24"/>
      <c r="O7" s="27"/>
      <c r="P7" s="28"/>
      <c r="Q7" s="24"/>
      <c r="R7" s="27"/>
      <c r="S7" s="28"/>
      <c r="T7" s="24"/>
      <c r="U7" s="27"/>
      <c r="V7" s="28"/>
      <c r="W7" s="29"/>
      <c r="X7" s="27"/>
      <c r="Y7" s="28"/>
      <c r="AN7" s="17" t="str">
        <f t="shared" si="0"/>
        <v xml:space="preserve">             </v>
      </c>
    </row>
    <row r="8" spans="1:40" x14ac:dyDescent="0.25">
      <c r="A8" s="24" t="s">
        <v>97</v>
      </c>
      <c r="B8" s="25" t="s">
        <v>6</v>
      </c>
      <c r="C8" s="26" t="s">
        <v>19</v>
      </c>
      <c r="D8" s="24" t="s">
        <v>11</v>
      </c>
      <c r="E8" s="24" t="s">
        <v>14</v>
      </c>
      <c r="F8" s="52">
        <v>100</v>
      </c>
      <c r="G8" s="28" t="s">
        <v>60</v>
      </c>
      <c r="H8" s="24"/>
      <c r="I8" s="27"/>
      <c r="J8" s="28"/>
      <c r="K8" s="24"/>
      <c r="L8" s="27"/>
      <c r="M8" s="28"/>
      <c r="N8" s="24"/>
      <c r="O8" s="27"/>
      <c r="P8" s="28"/>
      <c r="Q8" s="24"/>
      <c r="R8" s="27"/>
      <c r="S8" s="28"/>
      <c r="T8" s="24"/>
      <c r="U8" s="27"/>
      <c r="V8" s="28"/>
      <c r="W8" s="29"/>
      <c r="X8" s="27"/>
      <c r="Y8" s="28"/>
      <c r="AN8" s="17" t="str">
        <f t="shared" si="0"/>
        <v xml:space="preserve">             </v>
      </c>
    </row>
    <row r="9" spans="1:40" x14ac:dyDescent="0.25">
      <c r="A9" s="24" t="s">
        <v>466</v>
      </c>
      <c r="B9" s="25" t="s">
        <v>6</v>
      </c>
      <c r="C9" s="26" t="s">
        <v>7</v>
      </c>
      <c r="D9" s="24" t="s">
        <v>11</v>
      </c>
      <c r="E9" s="24" t="s">
        <v>288</v>
      </c>
      <c r="F9" s="52">
        <v>50</v>
      </c>
      <c r="G9" s="28" t="s">
        <v>60</v>
      </c>
      <c r="H9" s="24" t="s">
        <v>126</v>
      </c>
      <c r="I9" s="27">
        <v>10</v>
      </c>
      <c r="J9" s="28" t="s">
        <v>60</v>
      </c>
      <c r="K9" s="24"/>
      <c r="L9" s="27"/>
      <c r="M9" s="28"/>
      <c r="N9" s="24"/>
      <c r="O9" s="27"/>
      <c r="P9" s="28"/>
      <c r="Q9" s="24"/>
      <c r="R9" s="27"/>
      <c r="S9" s="28"/>
      <c r="T9" s="24"/>
      <c r="U9" s="27"/>
      <c r="V9" s="28"/>
      <c r="W9" s="29"/>
      <c r="X9" s="27"/>
      <c r="Y9" s="28"/>
      <c r="Z9" s="20" t="s">
        <v>378</v>
      </c>
      <c r="AG9" s="20" t="s">
        <v>393</v>
      </c>
      <c r="AN9" s="17" t="str">
        <f t="shared" si="0"/>
        <v xml:space="preserve">G       La       </v>
      </c>
    </row>
    <row r="10" spans="1:40" x14ac:dyDescent="0.25">
      <c r="A10" s="24" t="s">
        <v>179</v>
      </c>
      <c r="B10" s="25" t="s">
        <v>6</v>
      </c>
      <c r="C10" s="26" t="s">
        <v>19</v>
      </c>
      <c r="D10" s="24" t="s">
        <v>11</v>
      </c>
      <c r="E10" s="24" t="s">
        <v>187</v>
      </c>
      <c r="F10" s="52">
        <v>90</v>
      </c>
      <c r="G10" s="28" t="s">
        <v>60</v>
      </c>
      <c r="H10" s="24" t="s">
        <v>105</v>
      </c>
      <c r="I10" s="27">
        <v>10</v>
      </c>
      <c r="J10" s="28" t="s">
        <v>60</v>
      </c>
      <c r="K10" s="24"/>
      <c r="L10" s="27"/>
      <c r="M10" s="28"/>
      <c r="N10" s="24"/>
      <c r="O10" s="27"/>
      <c r="P10" s="28"/>
      <c r="Q10" s="24"/>
      <c r="R10" s="27"/>
      <c r="S10" s="28"/>
      <c r="T10" s="24"/>
      <c r="U10" s="27"/>
      <c r="V10" s="28"/>
      <c r="W10" s="29"/>
      <c r="X10" s="27"/>
      <c r="Y10" s="28"/>
      <c r="AN10" s="17" t="str">
        <f t="shared" si="0"/>
        <v xml:space="preserve">             </v>
      </c>
    </row>
    <row r="11" spans="1:40" x14ac:dyDescent="0.25">
      <c r="A11" s="24" t="s">
        <v>34</v>
      </c>
      <c r="B11" s="25" t="s">
        <v>6</v>
      </c>
      <c r="C11" s="26" t="s">
        <v>7</v>
      </c>
      <c r="D11" s="24" t="s">
        <v>11</v>
      </c>
      <c r="E11" s="24" t="s">
        <v>5</v>
      </c>
      <c r="F11" s="52">
        <v>138</v>
      </c>
      <c r="G11" s="28" t="s">
        <v>60</v>
      </c>
      <c r="H11" s="24" t="s">
        <v>90</v>
      </c>
      <c r="I11" s="27" t="s">
        <v>87</v>
      </c>
      <c r="J11" s="28"/>
      <c r="K11" s="24"/>
      <c r="L11" s="27"/>
      <c r="M11" s="28"/>
      <c r="N11" s="24"/>
      <c r="O11" s="27"/>
      <c r="P11" s="28"/>
      <c r="Q11" s="24"/>
      <c r="R11" s="27"/>
      <c r="S11" s="28"/>
      <c r="T11" s="24"/>
      <c r="U11" s="27"/>
      <c r="V11" s="28"/>
      <c r="W11" s="29"/>
      <c r="X11" s="27"/>
      <c r="Y11" s="28"/>
      <c r="AN11" s="17" t="str">
        <f t="shared" si="0"/>
        <v xml:space="preserve">             </v>
      </c>
    </row>
    <row r="12" spans="1:40" x14ac:dyDescent="0.25">
      <c r="A12" s="24" t="s">
        <v>220</v>
      </c>
      <c r="B12" s="25" t="s">
        <v>6</v>
      </c>
      <c r="C12" s="26" t="s">
        <v>7</v>
      </c>
      <c r="D12" s="24" t="s">
        <v>11</v>
      </c>
      <c r="E12" s="24" t="s">
        <v>5</v>
      </c>
      <c r="F12" s="52">
        <v>70</v>
      </c>
      <c r="G12" s="28" t="s">
        <v>60</v>
      </c>
      <c r="H12" s="24" t="s">
        <v>215</v>
      </c>
      <c r="I12" s="27">
        <v>14</v>
      </c>
      <c r="J12" s="28" t="s">
        <v>67</v>
      </c>
      <c r="K12" s="24" t="s">
        <v>126</v>
      </c>
      <c r="L12" s="27">
        <v>2.5</v>
      </c>
      <c r="M12" s="28" t="s">
        <v>60</v>
      </c>
      <c r="N12" s="24" t="s">
        <v>124</v>
      </c>
      <c r="O12" s="27">
        <v>0.5</v>
      </c>
      <c r="P12" s="28" t="s">
        <v>221</v>
      </c>
      <c r="Q12" s="24" t="s">
        <v>84</v>
      </c>
      <c r="R12" s="27" t="s">
        <v>87</v>
      </c>
      <c r="S12" s="28"/>
      <c r="T12" s="24" t="s">
        <v>222</v>
      </c>
      <c r="U12" s="27">
        <v>6</v>
      </c>
      <c r="V12" s="28" t="s">
        <v>60</v>
      </c>
      <c r="W12" s="29"/>
      <c r="X12" s="27"/>
      <c r="Y12" s="28"/>
      <c r="Z12" s="20" t="s">
        <v>378</v>
      </c>
      <c r="AD12" s="20" t="s">
        <v>389</v>
      </c>
      <c r="AG12" s="20" t="s">
        <v>393</v>
      </c>
      <c r="AN12" s="17" t="str">
        <f t="shared" si="0"/>
        <v xml:space="preserve">G    O   La       </v>
      </c>
    </row>
    <row r="13" spans="1:40" x14ac:dyDescent="0.25">
      <c r="A13" s="24" t="s">
        <v>534</v>
      </c>
      <c r="B13" s="25" t="s">
        <v>6</v>
      </c>
      <c r="C13" s="26" t="s">
        <v>18</v>
      </c>
      <c r="D13" s="24" t="s">
        <v>243</v>
      </c>
      <c r="E13" s="24" t="s">
        <v>14</v>
      </c>
      <c r="F13" s="52">
        <v>70</v>
      </c>
      <c r="G13" s="28" t="s">
        <v>60</v>
      </c>
      <c r="H13" s="17" t="s">
        <v>185</v>
      </c>
      <c r="I13" s="20">
        <v>100</v>
      </c>
      <c r="J13" s="20" t="s">
        <v>244</v>
      </c>
      <c r="K13" s="24" t="s">
        <v>245</v>
      </c>
      <c r="L13" s="27">
        <v>1</v>
      </c>
      <c r="M13" s="28"/>
      <c r="N13" s="24" t="s">
        <v>146</v>
      </c>
      <c r="O13" s="27" t="s">
        <v>87</v>
      </c>
      <c r="P13" s="28"/>
      <c r="Q13" s="24" t="s">
        <v>297</v>
      </c>
      <c r="R13" s="27">
        <v>30</v>
      </c>
      <c r="S13" s="28" t="s">
        <v>60</v>
      </c>
      <c r="T13" s="24"/>
      <c r="U13" s="27"/>
      <c r="V13" s="28"/>
      <c r="W13" s="29"/>
      <c r="X13" s="27"/>
      <c r="Y13" s="28"/>
      <c r="Z13" s="20" t="s">
        <v>378</v>
      </c>
      <c r="AD13" s="20" t="s">
        <v>389</v>
      </c>
      <c r="AG13" s="20" t="s">
        <v>393</v>
      </c>
      <c r="AN13" s="17" t="str">
        <f t="shared" si="0"/>
        <v xml:space="preserve">G    O   La       </v>
      </c>
    </row>
    <row r="14" spans="1:40" x14ac:dyDescent="0.25">
      <c r="A14" s="24" t="s">
        <v>533</v>
      </c>
      <c r="B14" s="25" t="s">
        <v>6</v>
      </c>
      <c r="C14" s="26" t="s">
        <v>18</v>
      </c>
      <c r="D14" s="24" t="s">
        <v>11</v>
      </c>
      <c r="E14" s="24" t="s">
        <v>5</v>
      </c>
      <c r="F14" s="52">
        <v>60</v>
      </c>
      <c r="G14" s="28" t="s">
        <v>60</v>
      </c>
      <c r="H14" s="24" t="s">
        <v>350</v>
      </c>
      <c r="I14" s="27">
        <v>50</v>
      </c>
      <c r="J14" s="28" t="s">
        <v>60</v>
      </c>
      <c r="K14" s="24" t="s">
        <v>126</v>
      </c>
      <c r="L14" s="27">
        <v>15</v>
      </c>
      <c r="M14" s="28" t="s">
        <v>60</v>
      </c>
      <c r="N14" s="24" t="s">
        <v>215</v>
      </c>
      <c r="O14" s="27">
        <v>15</v>
      </c>
      <c r="P14" s="28" t="s">
        <v>67</v>
      </c>
      <c r="Q14" s="24"/>
      <c r="R14" s="27"/>
      <c r="S14" s="28"/>
      <c r="T14" s="24"/>
      <c r="U14" s="27"/>
      <c r="V14" s="28"/>
      <c r="W14" s="29"/>
      <c r="X14" s="27"/>
      <c r="Y14" s="28"/>
      <c r="Z14" s="20" t="s">
        <v>378</v>
      </c>
      <c r="AG14" s="20" t="s">
        <v>393</v>
      </c>
      <c r="AN14" s="17" t="str">
        <f t="shared" si="0"/>
        <v xml:space="preserve">G       La       </v>
      </c>
    </row>
    <row r="15" spans="1:40" x14ac:dyDescent="0.25">
      <c r="A15" s="24" t="s">
        <v>467</v>
      </c>
      <c r="B15" s="25" t="s">
        <v>6</v>
      </c>
      <c r="C15" s="26" t="s">
        <v>7</v>
      </c>
      <c r="D15" s="24" t="s">
        <v>11</v>
      </c>
      <c r="E15" s="24" t="s">
        <v>317</v>
      </c>
      <c r="F15" s="52">
        <v>40</v>
      </c>
      <c r="G15" s="28" t="s">
        <v>60</v>
      </c>
      <c r="H15" s="24" t="s">
        <v>315</v>
      </c>
      <c r="I15" s="27">
        <v>10</v>
      </c>
      <c r="J15" s="28" t="s">
        <v>60</v>
      </c>
      <c r="K15" s="24" t="s">
        <v>117</v>
      </c>
      <c r="L15" s="27">
        <v>15</v>
      </c>
      <c r="M15" s="28" t="s">
        <v>60</v>
      </c>
      <c r="N15" s="24" t="s">
        <v>80</v>
      </c>
      <c r="O15" s="27">
        <v>10</v>
      </c>
      <c r="P15" s="28" t="s">
        <v>60</v>
      </c>
      <c r="Q15" s="24" t="s">
        <v>84</v>
      </c>
      <c r="R15" s="27" t="s">
        <v>87</v>
      </c>
      <c r="S15" s="28"/>
      <c r="T15" s="24"/>
      <c r="U15" s="27"/>
      <c r="V15" s="28"/>
      <c r="W15" s="29"/>
      <c r="X15" s="27"/>
      <c r="Y15" s="28"/>
      <c r="Z15" s="20" t="s">
        <v>378</v>
      </c>
      <c r="AN15" s="17" t="str">
        <f t="shared" si="0"/>
        <v xml:space="preserve">G             </v>
      </c>
    </row>
    <row r="16" spans="1:40" x14ac:dyDescent="0.25">
      <c r="A16" s="24" t="s">
        <v>248</v>
      </c>
      <c r="B16" s="25" t="s">
        <v>109</v>
      </c>
      <c r="C16" s="26" t="s">
        <v>19</v>
      </c>
      <c r="D16" s="24" t="s">
        <v>11</v>
      </c>
      <c r="E16" s="24" t="s">
        <v>94</v>
      </c>
      <c r="F16" s="52">
        <v>100</v>
      </c>
      <c r="G16" s="28" t="s">
        <v>60</v>
      </c>
      <c r="H16" s="24" t="s">
        <v>84</v>
      </c>
      <c r="I16" s="27">
        <v>10</v>
      </c>
      <c r="J16" s="28" t="s">
        <v>60</v>
      </c>
      <c r="K16" s="24"/>
      <c r="L16" s="27"/>
      <c r="M16" s="28"/>
      <c r="N16" s="24"/>
      <c r="O16" s="27"/>
      <c r="P16" s="28"/>
      <c r="Q16" s="24"/>
      <c r="R16" s="27"/>
      <c r="S16" s="28"/>
      <c r="T16" s="24"/>
      <c r="U16" s="27"/>
      <c r="V16" s="28"/>
      <c r="W16" s="29"/>
      <c r="X16" s="27"/>
      <c r="Y16" s="28"/>
      <c r="AN16" s="17" t="str">
        <f t="shared" si="0"/>
        <v xml:space="preserve">             </v>
      </c>
    </row>
    <row r="17" spans="1:40" x14ac:dyDescent="0.25">
      <c r="A17" s="24" t="s">
        <v>153</v>
      </c>
      <c r="B17" s="25" t="s">
        <v>6</v>
      </c>
      <c r="C17" s="26" t="s">
        <v>18</v>
      </c>
      <c r="D17" s="24" t="s">
        <v>154</v>
      </c>
      <c r="E17" s="24" t="s">
        <v>155</v>
      </c>
      <c r="F17" s="52">
        <v>45</v>
      </c>
      <c r="G17" s="28" t="s">
        <v>60</v>
      </c>
      <c r="H17" s="24" t="s">
        <v>117</v>
      </c>
      <c r="I17" s="27">
        <v>20</v>
      </c>
      <c r="J17" s="28" t="s">
        <v>60</v>
      </c>
      <c r="K17" s="24" t="s">
        <v>80</v>
      </c>
      <c r="L17" s="27">
        <v>20</v>
      </c>
      <c r="M17" s="28" t="s">
        <v>60</v>
      </c>
      <c r="N17" s="24" t="s">
        <v>315</v>
      </c>
      <c r="O17" s="27">
        <v>10</v>
      </c>
      <c r="P17" s="28" t="s">
        <v>60</v>
      </c>
      <c r="Q17" s="24" t="s">
        <v>139</v>
      </c>
      <c r="R17" s="27" t="s">
        <v>87</v>
      </c>
      <c r="S17" s="28"/>
      <c r="T17" s="24" t="s">
        <v>84</v>
      </c>
      <c r="U17" s="27">
        <v>2.5</v>
      </c>
      <c r="V17" s="28" t="s">
        <v>60</v>
      </c>
      <c r="W17" s="29"/>
      <c r="X17" s="27"/>
      <c r="Y17" s="28"/>
      <c r="Z17" s="20" t="s">
        <v>378</v>
      </c>
      <c r="AN17" s="17" t="str">
        <f t="shared" si="0"/>
        <v xml:space="preserve">G             </v>
      </c>
    </row>
    <row r="18" spans="1:40" x14ac:dyDescent="0.25">
      <c r="A18" s="24" t="s">
        <v>254</v>
      </c>
      <c r="B18" s="25" t="s">
        <v>6</v>
      </c>
      <c r="C18" s="26" t="s">
        <v>19</v>
      </c>
      <c r="D18" s="24" t="s">
        <v>11</v>
      </c>
      <c r="E18" s="24" t="s">
        <v>255</v>
      </c>
      <c r="F18" s="52">
        <v>30</v>
      </c>
      <c r="G18" s="28" t="s">
        <v>60</v>
      </c>
      <c r="H18" s="24" t="s">
        <v>256</v>
      </c>
      <c r="I18" s="27">
        <v>15</v>
      </c>
      <c r="J18" s="28" t="s">
        <v>60</v>
      </c>
      <c r="K18" s="24" t="s">
        <v>117</v>
      </c>
      <c r="L18" s="27">
        <v>30</v>
      </c>
      <c r="M18" s="28" t="s">
        <v>60</v>
      </c>
      <c r="N18" s="24" t="s">
        <v>257</v>
      </c>
      <c r="O18" s="27">
        <v>20</v>
      </c>
      <c r="P18" s="28" t="s">
        <v>60</v>
      </c>
      <c r="Q18" s="24" t="s">
        <v>80</v>
      </c>
      <c r="R18" s="27">
        <v>20</v>
      </c>
      <c r="S18" s="28" t="s">
        <v>60</v>
      </c>
      <c r="T18" s="24"/>
      <c r="U18" s="27"/>
      <c r="V18" s="28"/>
      <c r="W18" s="29"/>
      <c r="X18" s="27"/>
      <c r="Y18" s="28"/>
      <c r="AN18" s="17" t="str">
        <f t="shared" si="0"/>
        <v xml:space="preserve">             </v>
      </c>
    </row>
    <row r="19" spans="1:40" x14ac:dyDescent="0.25">
      <c r="A19" s="24" t="s">
        <v>468</v>
      </c>
      <c r="B19" s="25" t="s">
        <v>6</v>
      </c>
      <c r="C19" s="26" t="s">
        <v>7</v>
      </c>
      <c r="D19" s="24" t="s">
        <v>11</v>
      </c>
      <c r="E19" s="24" t="s">
        <v>268</v>
      </c>
      <c r="F19" s="52">
        <v>50</v>
      </c>
      <c r="G19" s="28" t="s">
        <v>60</v>
      </c>
      <c r="H19" s="24" t="s">
        <v>80</v>
      </c>
      <c r="I19" s="27">
        <v>20</v>
      </c>
      <c r="J19" s="28" t="s">
        <v>60</v>
      </c>
      <c r="K19" s="24"/>
      <c r="L19" s="27"/>
      <c r="M19" s="28"/>
      <c r="N19" s="24"/>
      <c r="O19" s="27"/>
      <c r="P19" s="28"/>
      <c r="Q19" s="24"/>
      <c r="R19" s="27"/>
      <c r="S19" s="28"/>
      <c r="T19" s="24"/>
      <c r="U19" s="27"/>
      <c r="V19" s="28"/>
      <c r="W19" s="29"/>
      <c r="X19" s="27"/>
      <c r="Y19" s="28"/>
      <c r="Z19" s="20" t="s">
        <v>378</v>
      </c>
      <c r="AN19" s="17" t="str">
        <f t="shared" si="0"/>
        <v xml:space="preserve">G             </v>
      </c>
    </row>
    <row r="20" spans="1:40" x14ac:dyDescent="0.25">
      <c r="A20" s="24" t="s">
        <v>535</v>
      </c>
      <c r="B20" s="25" t="s">
        <v>6</v>
      </c>
      <c r="C20" s="26" t="s">
        <v>19</v>
      </c>
      <c r="D20" s="24" t="s">
        <v>11</v>
      </c>
      <c r="E20" s="24" t="s">
        <v>314</v>
      </c>
      <c r="F20" s="52">
        <v>90</v>
      </c>
      <c r="G20" s="28" t="s">
        <v>60</v>
      </c>
      <c r="H20" s="24" t="s">
        <v>315</v>
      </c>
      <c r="I20" s="27">
        <v>10</v>
      </c>
      <c r="J20" s="28" t="s">
        <v>60</v>
      </c>
      <c r="K20" s="24" t="s">
        <v>80</v>
      </c>
      <c r="L20" s="27">
        <v>10</v>
      </c>
      <c r="M20" s="28" t="s">
        <v>60</v>
      </c>
      <c r="N20" s="24" t="s">
        <v>57</v>
      </c>
      <c r="O20" s="27">
        <v>10</v>
      </c>
      <c r="P20" s="28" t="s">
        <v>60</v>
      </c>
      <c r="Q20" s="24"/>
      <c r="R20" s="27"/>
      <c r="S20" s="28"/>
      <c r="T20" s="24"/>
      <c r="U20" s="27"/>
      <c r="V20" s="28"/>
      <c r="W20" s="29"/>
      <c r="X20" s="27"/>
      <c r="Y20" s="28"/>
      <c r="AN20" s="17" t="str">
        <f t="shared" si="0"/>
        <v xml:space="preserve">             </v>
      </c>
    </row>
    <row r="21" spans="1:40" x14ac:dyDescent="0.25">
      <c r="A21" s="24" t="s">
        <v>129</v>
      </c>
      <c r="B21" s="25" t="s">
        <v>6</v>
      </c>
      <c r="C21" s="26" t="s">
        <v>19</v>
      </c>
      <c r="D21" s="24" t="s">
        <v>11</v>
      </c>
      <c r="E21" s="24" t="s">
        <v>105</v>
      </c>
      <c r="F21" s="52">
        <v>150</v>
      </c>
      <c r="G21" s="28" t="s">
        <v>60</v>
      </c>
      <c r="H21" s="24" t="s">
        <v>138</v>
      </c>
      <c r="I21" s="27">
        <v>100</v>
      </c>
      <c r="J21" s="28" t="s">
        <v>60</v>
      </c>
      <c r="K21" s="24" t="s">
        <v>80</v>
      </c>
      <c r="L21" s="27">
        <v>100</v>
      </c>
      <c r="M21" s="28" t="s">
        <v>60</v>
      </c>
      <c r="N21" s="24" t="s">
        <v>84</v>
      </c>
      <c r="O21" s="27">
        <v>3.5</v>
      </c>
      <c r="P21" s="28" t="s">
        <v>60</v>
      </c>
      <c r="Q21" s="24" t="s">
        <v>139</v>
      </c>
      <c r="R21" s="27"/>
      <c r="S21" s="28" t="s">
        <v>87</v>
      </c>
      <c r="T21" s="24"/>
      <c r="U21" s="27"/>
      <c r="V21" s="28"/>
      <c r="W21" s="29"/>
      <c r="X21" s="27"/>
      <c r="Y21" s="28"/>
      <c r="AN21" s="17" t="str">
        <f t="shared" si="0"/>
        <v xml:space="preserve">             </v>
      </c>
    </row>
    <row r="22" spans="1:40" x14ac:dyDescent="0.25">
      <c r="A22" s="17" t="s">
        <v>469</v>
      </c>
      <c r="B22" s="17" t="s">
        <v>6</v>
      </c>
      <c r="C22" s="17" t="s">
        <v>19</v>
      </c>
      <c r="D22" s="17" t="s">
        <v>11</v>
      </c>
      <c r="F22" s="20"/>
      <c r="H22" s="24"/>
      <c r="I22" s="27"/>
      <c r="J22" s="28"/>
      <c r="K22" s="24"/>
      <c r="L22" s="27"/>
      <c r="M22" s="28"/>
      <c r="N22" s="24"/>
      <c r="O22" s="27"/>
      <c r="P22" s="28"/>
      <c r="Q22" s="24"/>
      <c r="R22" s="27"/>
      <c r="S22" s="28"/>
      <c r="T22" s="24"/>
      <c r="U22" s="27"/>
      <c r="V22" s="28"/>
      <c r="W22" s="29"/>
      <c r="X22" s="27"/>
      <c r="Y22" s="28"/>
      <c r="AN22" s="17" t="str">
        <f t="shared" si="0"/>
        <v xml:space="preserve">             </v>
      </c>
    </row>
    <row r="23" spans="1:40" x14ac:dyDescent="0.25">
      <c r="A23" s="24" t="s">
        <v>470</v>
      </c>
      <c r="B23" s="25" t="s">
        <v>6</v>
      </c>
      <c r="C23" s="26" t="s">
        <v>7</v>
      </c>
      <c r="D23" s="24" t="s">
        <v>11</v>
      </c>
      <c r="E23" s="24" t="s">
        <v>5</v>
      </c>
      <c r="F23" s="52">
        <v>100</v>
      </c>
      <c r="G23" s="28" t="s">
        <v>60</v>
      </c>
      <c r="H23" s="24" t="s">
        <v>242</v>
      </c>
      <c r="I23" s="27" t="s">
        <v>87</v>
      </c>
      <c r="J23" s="28"/>
      <c r="K23" s="24" t="s">
        <v>84</v>
      </c>
      <c r="L23" s="27" t="s">
        <v>87</v>
      </c>
      <c r="M23" s="28"/>
      <c r="N23" s="24"/>
      <c r="O23" s="27"/>
      <c r="P23" s="28"/>
      <c r="Q23" s="24"/>
      <c r="R23" s="27"/>
      <c r="S23" s="28"/>
      <c r="T23" s="24"/>
      <c r="U23" s="27"/>
      <c r="V23" s="28"/>
      <c r="W23" s="29"/>
      <c r="X23" s="27"/>
      <c r="Y23" s="28"/>
      <c r="AN23" s="17" t="str">
        <f t="shared" si="0"/>
        <v xml:space="preserve">             </v>
      </c>
    </row>
    <row r="24" spans="1:40" x14ac:dyDescent="0.25">
      <c r="A24" s="24" t="s">
        <v>572</v>
      </c>
      <c r="B24" s="25" t="s">
        <v>6</v>
      </c>
      <c r="C24" s="26" t="s">
        <v>7</v>
      </c>
      <c r="D24" s="24" t="s">
        <v>11</v>
      </c>
      <c r="E24" s="24" t="s">
        <v>5</v>
      </c>
      <c r="F24" s="52">
        <v>125</v>
      </c>
      <c r="G24" s="28" t="s">
        <v>60</v>
      </c>
      <c r="H24" s="24" t="s">
        <v>215</v>
      </c>
      <c r="I24" s="27">
        <v>15</v>
      </c>
      <c r="J24" s="28" t="s">
        <v>67</v>
      </c>
      <c r="K24" s="24" t="s">
        <v>126</v>
      </c>
      <c r="L24" s="27">
        <v>5</v>
      </c>
      <c r="M24" s="28" t="s">
        <v>60</v>
      </c>
      <c r="N24" s="24"/>
      <c r="O24" s="27"/>
      <c r="P24" s="28"/>
      <c r="Q24" s="24"/>
      <c r="R24" s="27"/>
      <c r="S24" s="28"/>
      <c r="T24" s="24"/>
      <c r="U24" s="27"/>
      <c r="V24" s="28"/>
      <c r="W24" s="29"/>
      <c r="X24" s="27"/>
      <c r="Y24" s="28"/>
      <c r="AG24" s="20" t="s">
        <v>393</v>
      </c>
      <c r="AN24" s="17" t="str">
        <f t="shared" si="0"/>
        <v xml:space="preserve">       La       </v>
      </c>
    </row>
    <row r="25" spans="1:40" x14ac:dyDescent="0.25">
      <c r="A25" s="24" t="s">
        <v>309</v>
      </c>
      <c r="B25" s="25" t="s">
        <v>6</v>
      </c>
      <c r="C25" s="26" t="s">
        <v>7</v>
      </c>
      <c r="D25" s="24" t="s">
        <v>11</v>
      </c>
      <c r="E25" s="24" t="s">
        <v>297</v>
      </c>
      <c r="F25" s="52">
        <v>70</v>
      </c>
      <c r="G25" s="28" t="s">
        <v>60</v>
      </c>
      <c r="H25" s="24" t="s">
        <v>310</v>
      </c>
      <c r="I25" s="27">
        <v>30</v>
      </c>
      <c r="J25" s="28" t="s">
        <v>60</v>
      </c>
      <c r="K25" s="24" t="s">
        <v>215</v>
      </c>
      <c r="L25" s="27">
        <v>20</v>
      </c>
      <c r="M25" s="28" t="s">
        <v>67</v>
      </c>
      <c r="N25" s="24" t="s">
        <v>311</v>
      </c>
      <c r="O25" s="27"/>
      <c r="P25" s="28"/>
      <c r="Q25" s="24"/>
      <c r="R25" s="27"/>
      <c r="S25" s="28"/>
      <c r="T25" s="24"/>
      <c r="U25" s="27"/>
      <c r="V25" s="28"/>
      <c r="W25" s="29"/>
      <c r="X25" s="27"/>
      <c r="Y25" s="28"/>
      <c r="AG25" s="20" t="s">
        <v>393</v>
      </c>
      <c r="AN25" s="17" t="str">
        <f t="shared" si="0"/>
        <v xml:space="preserve">       La       </v>
      </c>
    </row>
    <row r="26" spans="1:40" x14ac:dyDescent="0.25">
      <c r="A26" s="24" t="s">
        <v>184</v>
      </c>
      <c r="B26" s="25" t="s">
        <v>6</v>
      </c>
      <c r="C26" s="26" t="s">
        <v>19</v>
      </c>
      <c r="D26" s="24" t="s">
        <v>11</v>
      </c>
      <c r="E26" s="24"/>
      <c r="F26" s="52"/>
      <c r="G26" s="28"/>
      <c r="H26" s="24"/>
      <c r="I26" s="27"/>
      <c r="J26" s="28"/>
      <c r="K26" s="24"/>
      <c r="L26" s="27"/>
      <c r="M26" s="28"/>
      <c r="N26" s="24"/>
      <c r="O26" s="27"/>
      <c r="P26" s="28"/>
      <c r="Q26" s="24"/>
      <c r="R26" s="27"/>
      <c r="S26" s="28"/>
      <c r="T26" s="24"/>
      <c r="U26" s="27"/>
      <c r="V26" s="28"/>
      <c r="W26" s="29"/>
      <c r="X26" s="27"/>
      <c r="Y26" s="28"/>
      <c r="AN26" s="17" t="str">
        <f t="shared" si="0"/>
        <v xml:space="preserve">             </v>
      </c>
    </row>
    <row r="27" spans="1:40" x14ac:dyDescent="0.25">
      <c r="A27" s="24" t="s">
        <v>130</v>
      </c>
      <c r="B27" s="25" t="s">
        <v>6</v>
      </c>
      <c r="C27" s="26" t="s">
        <v>7</v>
      </c>
      <c r="D27" s="24" t="s">
        <v>11</v>
      </c>
      <c r="E27" s="24" t="s">
        <v>131</v>
      </c>
      <c r="F27" s="52">
        <v>50</v>
      </c>
      <c r="G27" s="28" t="s">
        <v>60</v>
      </c>
      <c r="H27" s="24"/>
      <c r="I27" s="27"/>
      <c r="J27" s="28"/>
      <c r="K27" s="24"/>
      <c r="L27" s="27"/>
      <c r="M27" s="28"/>
      <c r="N27" s="24"/>
      <c r="O27" s="27"/>
      <c r="P27" s="28"/>
      <c r="Q27" s="24"/>
      <c r="R27" s="27"/>
      <c r="S27" s="28"/>
      <c r="T27" s="24"/>
      <c r="U27" s="27"/>
      <c r="V27" s="28"/>
      <c r="W27" s="29"/>
      <c r="X27" s="27"/>
      <c r="Y27" s="28"/>
      <c r="Z27" s="20" t="s">
        <v>378</v>
      </c>
      <c r="AN27" s="17" t="str">
        <f t="shared" si="0"/>
        <v xml:space="preserve">G             </v>
      </c>
    </row>
    <row r="28" spans="1:40" x14ac:dyDescent="0.25">
      <c r="A28" s="24" t="s">
        <v>199</v>
      </c>
      <c r="B28" s="25" t="s">
        <v>6</v>
      </c>
      <c r="C28" s="26" t="s">
        <v>7</v>
      </c>
      <c r="D28" s="24" t="s">
        <v>11</v>
      </c>
      <c r="E28" s="24" t="s">
        <v>200</v>
      </c>
      <c r="F28" s="52">
        <v>50</v>
      </c>
      <c r="G28" s="28" t="s">
        <v>60</v>
      </c>
      <c r="H28" s="24" t="s">
        <v>201</v>
      </c>
      <c r="I28" s="27">
        <v>10</v>
      </c>
      <c r="J28" s="28" t="s">
        <v>60</v>
      </c>
      <c r="K28" s="24"/>
      <c r="L28" s="27"/>
      <c r="M28" s="28"/>
      <c r="N28" s="24"/>
      <c r="O28" s="27"/>
      <c r="P28" s="28"/>
      <c r="Q28" s="24"/>
      <c r="R28" s="27"/>
      <c r="S28" s="28"/>
      <c r="T28" s="24"/>
      <c r="U28" s="27"/>
      <c r="V28" s="28"/>
      <c r="W28" s="29"/>
      <c r="X28" s="27"/>
      <c r="Y28" s="28"/>
      <c r="Z28" s="20" t="s">
        <v>378</v>
      </c>
      <c r="AN28" s="17" t="str">
        <f t="shared" si="0"/>
        <v xml:space="preserve">G             </v>
      </c>
    </row>
    <row r="29" spans="1:40" x14ac:dyDescent="0.25">
      <c r="A29" s="24" t="s">
        <v>92</v>
      </c>
      <c r="B29" s="25" t="s">
        <v>6</v>
      </c>
      <c r="C29" s="17" t="s">
        <v>19</v>
      </c>
      <c r="D29" s="24" t="s">
        <v>11</v>
      </c>
      <c r="E29" s="24" t="s">
        <v>100</v>
      </c>
      <c r="F29" s="52">
        <v>60</v>
      </c>
      <c r="G29" s="28" t="s">
        <v>60</v>
      </c>
      <c r="H29" s="24"/>
      <c r="I29" s="27"/>
      <c r="J29" s="28"/>
      <c r="K29" s="24"/>
      <c r="L29" s="27"/>
      <c r="M29" s="28"/>
      <c r="N29" s="24"/>
      <c r="O29" s="27"/>
      <c r="P29" s="28"/>
      <c r="Q29" s="24"/>
      <c r="R29" s="27"/>
      <c r="S29" s="28"/>
      <c r="T29" s="24"/>
      <c r="U29" s="27"/>
      <c r="V29" s="28"/>
      <c r="W29" s="29"/>
      <c r="X29" s="27"/>
      <c r="Y29" s="28"/>
      <c r="AN29" s="17" t="str">
        <f t="shared" si="0"/>
        <v xml:space="preserve">             </v>
      </c>
    </row>
    <row r="30" spans="1:40" x14ac:dyDescent="0.25">
      <c r="A30" s="58" t="s">
        <v>471</v>
      </c>
      <c r="B30" s="25" t="s">
        <v>6</v>
      </c>
      <c r="C30" s="26" t="s">
        <v>7</v>
      </c>
      <c r="D30" s="24" t="s">
        <v>11</v>
      </c>
      <c r="E30" s="24" t="s">
        <v>432</v>
      </c>
      <c r="F30" s="52">
        <v>45</v>
      </c>
      <c r="G30" s="28" t="s">
        <v>60</v>
      </c>
      <c r="H30" s="24" t="s">
        <v>126</v>
      </c>
      <c r="I30" s="27">
        <v>10</v>
      </c>
      <c r="J30" s="28" t="s">
        <v>60</v>
      </c>
      <c r="K30" s="24" t="s">
        <v>222</v>
      </c>
      <c r="L30" s="27">
        <v>10</v>
      </c>
      <c r="M30" s="28" t="s">
        <v>60</v>
      </c>
      <c r="N30" s="24"/>
      <c r="O30" s="27"/>
      <c r="P30" s="28"/>
      <c r="Q30" s="24"/>
      <c r="R30" s="27"/>
      <c r="S30" s="28"/>
      <c r="T30" s="24"/>
      <c r="U30" s="27"/>
      <c r="V30" s="28"/>
      <c r="W30" s="29"/>
      <c r="X30" s="27"/>
      <c r="Y30" s="28"/>
      <c r="Z30" s="20" t="s">
        <v>378</v>
      </c>
      <c r="AN30" s="17" t="str">
        <f t="shared" si="0"/>
        <v xml:space="preserve">G             </v>
      </c>
    </row>
    <row r="31" spans="1:40" x14ac:dyDescent="0.25">
      <c r="A31" s="24" t="s">
        <v>195</v>
      </c>
      <c r="B31" s="25" t="s">
        <v>6</v>
      </c>
      <c r="C31" s="26" t="s">
        <v>7</v>
      </c>
      <c r="D31" s="24" t="s">
        <v>11</v>
      </c>
      <c r="E31" s="24" t="s">
        <v>196</v>
      </c>
      <c r="F31" s="52">
        <v>50</v>
      </c>
      <c r="G31" s="28" t="s">
        <v>60</v>
      </c>
      <c r="H31" s="24" t="s">
        <v>197</v>
      </c>
      <c r="I31" s="27">
        <v>5</v>
      </c>
      <c r="J31" s="28" t="s">
        <v>60</v>
      </c>
      <c r="K31" s="24"/>
      <c r="L31" s="27"/>
      <c r="M31" s="28"/>
      <c r="N31" s="24"/>
      <c r="O31" s="27"/>
      <c r="P31" s="28"/>
      <c r="Q31" s="24"/>
      <c r="R31" s="27"/>
      <c r="S31" s="28"/>
      <c r="T31" s="24"/>
      <c r="U31" s="27"/>
      <c r="V31" s="28"/>
      <c r="W31" s="29"/>
      <c r="X31" s="27"/>
      <c r="Y31" s="28"/>
      <c r="Z31" s="20" t="s">
        <v>378</v>
      </c>
      <c r="AN31" s="17" t="str">
        <f t="shared" si="0"/>
        <v xml:space="preserve">G             </v>
      </c>
    </row>
    <row r="32" spans="1:40" x14ac:dyDescent="0.25">
      <c r="A32" s="24" t="s">
        <v>595</v>
      </c>
      <c r="B32" s="25" t="s">
        <v>6</v>
      </c>
      <c r="C32" s="26" t="s">
        <v>7</v>
      </c>
      <c r="D32" s="24" t="s">
        <v>11</v>
      </c>
      <c r="E32" s="24" t="s">
        <v>188</v>
      </c>
      <c r="F32" s="52">
        <v>55</v>
      </c>
      <c r="G32" s="28"/>
      <c r="H32" s="24"/>
      <c r="I32" s="27"/>
      <c r="J32" s="28"/>
      <c r="K32" s="24"/>
      <c r="L32" s="27"/>
      <c r="M32" s="28"/>
      <c r="N32" s="24"/>
      <c r="O32" s="27"/>
      <c r="P32" s="28"/>
      <c r="Q32" s="24"/>
      <c r="R32" s="27"/>
      <c r="S32" s="28"/>
      <c r="T32" s="24"/>
      <c r="U32" s="27"/>
      <c r="V32" s="28"/>
      <c r="W32" s="29"/>
      <c r="X32" s="27"/>
      <c r="Y32" s="28"/>
      <c r="Z32" s="20" t="s">
        <v>378</v>
      </c>
      <c r="AN32" s="17" t="str">
        <f>CONCATENATE(Z32," ",AA32," ",AB32," ",AC32," ",AD32," ",AE32," ",AF32," ",AG32," ",AH32," ",AI32," ",AJ32," ",AK32," ",AL32," ",AM32)</f>
        <v xml:space="preserve">G             </v>
      </c>
    </row>
    <row r="33" spans="1:172" x14ac:dyDescent="0.25">
      <c r="A33" s="24" t="s">
        <v>472</v>
      </c>
      <c r="B33" s="25" t="s">
        <v>6</v>
      </c>
      <c r="C33" s="26" t="s">
        <v>7</v>
      </c>
      <c r="D33" s="24" t="s">
        <v>11</v>
      </c>
      <c r="E33" s="24" t="s">
        <v>426</v>
      </c>
      <c r="F33" s="52">
        <v>80</v>
      </c>
      <c r="G33" s="28" t="s">
        <v>60</v>
      </c>
      <c r="H33" s="24"/>
      <c r="I33" s="27"/>
      <c r="J33" s="28"/>
      <c r="K33" s="24"/>
      <c r="L33" s="27"/>
      <c r="M33" s="28"/>
      <c r="N33" s="24"/>
      <c r="O33" s="27"/>
      <c r="P33" s="28"/>
      <c r="Q33" s="24"/>
      <c r="R33" s="27"/>
      <c r="S33" s="28"/>
      <c r="T33" s="24"/>
      <c r="U33" s="27"/>
      <c r="V33" s="28"/>
      <c r="W33" s="29"/>
      <c r="X33" s="27"/>
      <c r="Y33" s="28"/>
      <c r="Z33" s="20" t="s">
        <v>378</v>
      </c>
      <c r="AN33" s="17" t="str">
        <f t="shared" si="0"/>
        <v xml:space="preserve">G             </v>
      </c>
    </row>
    <row r="34" spans="1:172" x14ac:dyDescent="0.25">
      <c r="A34" s="24" t="s">
        <v>559</v>
      </c>
      <c r="B34" s="25"/>
      <c r="C34" s="26"/>
      <c r="D34" s="24"/>
      <c r="E34" s="24"/>
      <c r="F34" s="52"/>
      <c r="G34" s="28"/>
      <c r="H34" s="24"/>
      <c r="I34" s="27"/>
      <c r="J34" s="28"/>
      <c r="K34" s="24"/>
      <c r="L34" s="27"/>
      <c r="M34" s="28"/>
      <c r="N34" s="24"/>
      <c r="O34" s="27"/>
      <c r="P34" s="28"/>
      <c r="Q34" s="24"/>
      <c r="R34" s="27"/>
      <c r="S34" s="28"/>
      <c r="T34" s="24"/>
      <c r="U34" s="27"/>
      <c r="V34" s="28"/>
      <c r="W34" s="29"/>
      <c r="X34" s="27"/>
      <c r="Y34" s="28"/>
      <c r="AN34" s="17" t="str">
        <f t="shared" si="0"/>
        <v xml:space="preserve">             </v>
      </c>
    </row>
    <row r="35" spans="1:172" x14ac:dyDescent="0.25">
      <c r="A35" s="24" t="s">
        <v>473</v>
      </c>
      <c r="B35" s="25"/>
      <c r="C35" s="26"/>
      <c r="D35" s="24"/>
      <c r="E35" s="24"/>
      <c r="F35" s="52"/>
      <c r="G35" s="28"/>
      <c r="H35" s="24"/>
      <c r="I35" s="27"/>
      <c r="J35" s="28"/>
      <c r="K35" s="24"/>
      <c r="L35" s="27"/>
      <c r="M35" s="28"/>
      <c r="N35" s="24"/>
      <c r="O35" s="27"/>
      <c r="P35" s="28"/>
      <c r="Q35" s="24"/>
      <c r="R35" s="27"/>
      <c r="S35" s="28"/>
      <c r="T35" s="24"/>
      <c r="U35" s="27"/>
      <c r="V35" s="28"/>
      <c r="W35" s="29"/>
      <c r="X35" s="27"/>
      <c r="Y35" s="28"/>
      <c r="AN35" s="17" t="str">
        <f t="shared" si="0"/>
        <v xml:space="preserve">             </v>
      </c>
    </row>
    <row r="36" spans="1:172" x14ac:dyDescent="0.25">
      <c r="A36" s="24" t="s">
        <v>433</v>
      </c>
      <c r="B36" s="25" t="s">
        <v>6</v>
      </c>
      <c r="C36" s="26" t="s">
        <v>19</v>
      </c>
      <c r="D36" s="24" t="s">
        <v>11</v>
      </c>
      <c r="E36" s="24" t="s">
        <v>434</v>
      </c>
      <c r="F36" s="52">
        <v>60</v>
      </c>
      <c r="G36" s="28" t="s">
        <v>60</v>
      </c>
      <c r="H36" s="24" t="s">
        <v>5</v>
      </c>
      <c r="I36" s="27">
        <v>30</v>
      </c>
      <c r="J36" s="28" t="s">
        <v>60</v>
      </c>
      <c r="K36" s="24" t="s">
        <v>215</v>
      </c>
      <c r="L36" s="27">
        <v>10</v>
      </c>
      <c r="M36" s="28" t="s">
        <v>67</v>
      </c>
      <c r="N36" s="24" t="s">
        <v>245</v>
      </c>
      <c r="O36" s="27">
        <v>10</v>
      </c>
      <c r="P36" s="28" t="s">
        <v>60</v>
      </c>
      <c r="Q36" s="24"/>
      <c r="R36" s="27"/>
      <c r="S36" s="28"/>
      <c r="T36" s="24"/>
      <c r="U36" s="27"/>
      <c r="V36" s="28"/>
      <c r="W36" s="29"/>
      <c r="X36" s="27"/>
      <c r="Y36" s="28"/>
      <c r="Z36" s="20" t="s">
        <v>378</v>
      </c>
      <c r="AG36" s="20" t="s">
        <v>431</v>
      </c>
      <c r="AN36" s="17" t="str">
        <f t="shared" si="0"/>
        <v xml:space="preserve">G       la      </v>
      </c>
      <c r="FP36" s="17">
        <v>2.22222222222222E+96</v>
      </c>
    </row>
    <row r="37" spans="1:172" x14ac:dyDescent="0.25">
      <c r="A37" s="24" t="s">
        <v>443</v>
      </c>
      <c r="B37" s="25"/>
      <c r="C37" s="26"/>
      <c r="D37" s="24"/>
      <c r="E37" s="24"/>
      <c r="F37" s="52"/>
      <c r="G37" s="28"/>
      <c r="H37" s="24"/>
      <c r="I37" s="27"/>
      <c r="J37" s="28"/>
      <c r="K37" s="24"/>
      <c r="L37" s="27"/>
      <c r="M37" s="28"/>
      <c r="N37" s="24"/>
      <c r="O37" s="27"/>
      <c r="P37" s="28"/>
      <c r="Q37" s="24"/>
      <c r="R37" s="27"/>
      <c r="S37" s="28"/>
      <c r="T37" s="24"/>
      <c r="U37" s="27"/>
      <c r="V37" s="28"/>
      <c r="W37" s="29"/>
      <c r="X37" s="27"/>
      <c r="Y37" s="28"/>
      <c r="AN37" s="17" t="str">
        <f t="shared" si="0"/>
        <v xml:space="preserve">             </v>
      </c>
    </row>
    <row r="38" spans="1:172" x14ac:dyDescent="0.25">
      <c r="A38" s="24" t="s">
        <v>449</v>
      </c>
      <c r="B38" s="25" t="s">
        <v>6</v>
      </c>
      <c r="C38" s="26" t="s">
        <v>7</v>
      </c>
      <c r="D38" s="24" t="s">
        <v>11</v>
      </c>
      <c r="E38" s="24" t="s">
        <v>200</v>
      </c>
      <c r="F38" s="52">
        <v>45</v>
      </c>
      <c r="G38" s="28" t="s">
        <v>60</v>
      </c>
      <c r="H38" s="24" t="s">
        <v>450</v>
      </c>
      <c r="I38" s="27">
        <v>80</v>
      </c>
      <c r="J38" s="28" t="s">
        <v>60</v>
      </c>
      <c r="K38" s="24" t="s">
        <v>201</v>
      </c>
      <c r="L38" s="27">
        <v>20</v>
      </c>
      <c r="M38" s="28" t="s">
        <v>60</v>
      </c>
      <c r="N38" s="24" t="s">
        <v>451</v>
      </c>
      <c r="O38" s="27">
        <v>5</v>
      </c>
      <c r="P38" s="28" t="s">
        <v>60</v>
      </c>
      <c r="Q38" s="24"/>
      <c r="R38" s="27"/>
      <c r="S38" s="28"/>
      <c r="T38" s="24"/>
      <c r="U38" s="27"/>
      <c r="V38" s="28"/>
      <c r="W38" s="29"/>
      <c r="X38" s="27"/>
      <c r="Y38" s="28"/>
      <c r="Z38" s="20" t="s">
        <v>378</v>
      </c>
      <c r="AN38" s="17" t="str">
        <f t="shared" si="0"/>
        <v xml:space="preserve">G             </v>
      </c>
    </row>
    <row r="39" spans="1:172" x14ac:dyDescent="0.25">
      <c r="A39" s="24" t="s">
        <v>461</v>
      </c>
      <c r="B39" s="25" t="s">
        <v>6</v>
      </c>
      <c r="C39" s="26" t="s">
        <v>19</v>
      </c>
      <c r="D39" s="24" t="s">
        <v>11</v>
      </c>
      <c r="E39" s="24" t="s">
        <v>187</v>
      </c>
      <c r="F39" s="52">
        <v>70</v>
      </c>
      <c r="G39" s="28" t="s">
        <v>60</v>
      </c>
      <c r="H39" s="17" t="s">
        <v>185</v>
      </c>
      <c r="I39" s="20">
        <v>100</v>
      </c>
      <c r="J39" s="20" t="s">
        <v>244</v>
      </c>
      <c r="K39" s="24" t="s">
        <v>245</v>
      </c>
      <c r="L39" s="27">
        <v>1</v>
      </c>
      <c r="M39" s="28"/>
      <c r="N39" s="24" t="s">
        <v>146</v>
      </c>
      <c r="O39" s="27" t="s">
        <v>87</v>
      </c>
      <c r="P39" s="28"/>
      <c r="Q39" s="24" t="s">
        <v>297</v>
      </c>
      <c r="R39" s="27">
        <v>30</v>
      </c>
      <c r="S39" s="28" t="s">
        <v>60</v>
      </c>
      <c r="T39" s="24"/>
      <c r="U39" s="27"/>
      <c r="V39" s="28"/>
      <c r="W39" s="29"/>
      <c r="X39" s="27"/>
      <c r="Y39" s="28"/>
      <c r="Z39" s="20" t="s">
        <v>378</v>
      </c>
      <c r="AD39" s="20" t="s">
        <v>389</v>
      </c>
      <c r="AG39" s="20" t="s">
        <v>393</v>
      </c>
      <c r="AN39" s="17" t="str">
        <f t="shared" ref="AN39" si="1">CONCATENATE(Z39," ",AA39," ",AB39," ",AC39," ",AD39," ",AE39," ",AF39," ",AG39," ",AH39," ",AI39," ",AJ39," ",AK39," ",AL39," ",AM39)</f>
        <v xml:space="preserve">G    O   La       </v>
      </c>
    </row>
    <row r="40" spans="1:172" x14ac:dyDescent="0.25">
      <c r="A40" s="24" t="s">
        <v>465</v>
      </c>
      <c r="B40" s="25" t="s">
        <v>6</v>
      </c>
      <c r="C40" s="26" t="s">
        <v>19</v>
      </c>
      <c r="D40" s="24" t="s">
        <v>11</v>
      </c>
      <c r="E40" s="24" t="s">
        <v>117</v>
      </c>
      <c r="F40" s="52">
        <v>80</v>
      </c>
      <c r="G40" s="28" t="s">
        <v>60</v>
      </c>
      <c r="H40" s="24" t="s">
        <v>80</v>
      </c>
      <c r="I40" s="27">
        <v>40</v>
      </c>
      <c r="J40" s="28" t="s">
        <v>60</v>
      </c>
      <c r="K40" s="24"/>
      <c r="L40" s="27"/>
      <c r="M40" s="28"/>
      <c r="N40" s="24"/>
      <c r="O40" s="27"/>
      <c r="P40" s="28"/>
      <c r="Q40" s="24"/>
      <c r="R40" s="27"/>
      <c r="S40" s="28"/>
      <c r="T40" s="24"/>
      <c r="U40" s="27"/>
      <c r="V40" s="28"/>
      <c r="W40" s="29"/>
      <c r="X40" s="27"/>
      <c r="Y40" s="28"/>
      <c r="AN40" s="17" t="str">
        <f t="shared" si="0"/>
        <v xml:space="preserve">             </v>
      </c>
    </row>
    <row r="41" spans="1:172" x14ac:dyDescent="0.25">
      <c r="A41" s="24" t="s">
        <v>487</v>
      </c>
      <c r="B41" s="25" t="s">
        <v>6</v>
      </c>
      <c r="C41" s="26" t="s">
        <v>7</v>
      </c>
      <c r="D41" s="24" t="s">
        <v>11</v>
      </c>
      <c r="E41" s="24" t="s">
        <v>200</v>
      </c>
      <c r="F41" s="52">
        <v>50</v>
      </c>
      <c r="G41" s="28" t="s">
        <v>60</v>
      </c>
      <c r="H41" s="24" t="s">
        <v>201</v>
      </c>
      <c r="I41" s="27">
        <v>10</v>
      </c>
      <c r="J41" s="28" t="s">
        <v>60</v>
      </c>
      <c r="K41" s="24"/>
      <c r="L41" s="27"/>
      <c r="M41" s="28"/>
      <c r="N41" s="24"/>
      <c r="O41" s="27"/>
      <c r="P41" s="28"/>
      <c r="Q41" s="24"/>
      <c r="R41" s="27"/>
      <c r="S41" s="28"/>
      <c r="T41" s="24"/>
      <c r="U41" s="27"/>
      <c r="V41" s="28"/>
      <c r="W41" s="29"/>
      <c r="X41" s="27"/>
      <c r="Y41" s="28"/>
      <c r="Z41" s="20" t="s">
        <v>378</v>
      </c>
      <c r="AN41" s="17" t="str">
        <f t="shared" ref="AN41" si="2">CONCATENATE(Z41," ",AA41," ",AB41," ",AC41," ",AD41," ",AE41," ",AF41," ",AG41," ",AH41," ",AI41," ",AJ41," ",AK41," ",AL41," ",AM41)</f>
        <v xml:space="preserve">G             </v>
      </c>
    </row>
    <row r="42" spans="1:172" x14ac:dyDescent="0.25">
      <c r="A42" s="24" t="s">
        <v>547</v>
      </c>
      <c r="B42" s="25" t="s">
        <v>6</v>
      </c>
      <c r="C42" s="26" t="s">
        <v>7</v>
      </c>
      <c r="D42" s="24" t="s">
        <v>11</v>
      </c>
      <c r="E42" s="24" t="s">
        <v>547</v>
      </c>
      <c r="F42" s="52">
        <v>45</v>
      </c>
      <c r="G42" s="28" t="s">
        <v>60</v>
      </c>
      <c r="H42" s="24" t="s">
        <v>80</v>
      </c>
      <c r="I42" s="27">
        <v>10</v>
      </c>
      <c r="J42" s="28" t="s">
        <v>60</v>
      </c>
      <c r="K42" s="24"/>
      <c r="L42" s="27"/>
      <c r="M42" s="28"/>
      <c r="N42" s="24"/>
      <c r="O42" s="27"/>
      <c r="P42" s="28"/>
      <c r="Q42" s="24"/>
      <c r="R42" s="27"/>
      <c r="S42" s="28"/>
      <c r="T42" s="24"/>
      <c r="U42" s="27"/>
      <c r="V42" s="28"/>
      <c r="W42" s="29"/>
      <c r="X42" s="27"/>
      <c r="Y42" s="28"/>
      <c r="Z42" s="20" t="s">
        <v>378</v>
      </c>
      <c r="AN42" s="17" t="str">
        <f t="shared" si="0"/>
        <v xml:space="preserve">G             </v>
      </c>
    </row>
    <row r="43" spans="1:172" x14ac:dyDescent="0.25">
      <c r="A43" s="24" t="s">
        <v>557</v>
      </c>
      <c r="B43" s="25"/>
      <c r="C43" s="26"/>
      <c r="D43" s="24"/>
      <c r="E43" s="24"/>
      <c r="F43" s="52"/>
      <c r="G43" s="28"/>
      <c r="H43" s="24"/>
      <c r="I43" s="27"/>
      <c r="J43" s="28"/>
      <c r="K43" s="24"/>
      <c r="L43" s="27"/>
      <c r="M43" s="28"/>
      <c r="N43" s="24"/>
      <c r="O43" s="27"/>
      <c r="P43" s="28"/>
      <c r="Q43" s="24"/>
      <c r="R43" s="27"/>
      <c r="S43" s="28"/>
      <c r="T43" s="24"/>
      <c r="U43" s="27"/>
      <c r="V43" s="28"/>
      <c r="W43" s="29"/>
      <c r="X43" s="27"/>
      <c r="Y43" s="28"/>
      <c r="AN43" s="17" t="str">
        <f t="shared" si="0"/>
        <v xml:space="preserve">             </v>
      </c>
    </row>
    <row r="44" spans="1:172" x14ac:dyDescent="0.25">
      <c r="A44" s="24" t="s">
        <v>558</v>
      </c>
      <c r="B44" s="25" t="s">
        <v>109</v>
      </c>
      <c r="C44" s="26" t="s">
        <v>19</v>
      </c>
      <c r="D44" s="24" t="s">
        <v>11</v>
      </c>
      <c r="E44" s="24" t="s">
        <v>94</v>
      </c>
      <c r="F44" s="52">
        <v>100</v>
      </c>
      <c r="G44" s="28" t="s">
        <v>60</v>
      </c>
      <c r="H44" s="24" t="s">
        <v>84</v>
      </c>
      <c r="I44" s="27">
        <v>10</v>
      </c>
      <c r="J44" s="28" t="s">
        <v>60</v>
      </c>
      <c r="K44" s="24"/>
      <c r="L44" s="27"/>
      <c r="M44" s="28"/>
      <c r="N44" s="24"/>
      <c r="O44" s="27"/>
      <c r="P44" s="28"/>
      <c r="Q44" s="24"/>
      <c r="R44" s="27"/>
      <c r="S44" s="28"/>
      <c r="T44" s="24"/>
      <c r="U44" s="27"/>
      <c r="V44" s="28"/>
      <c r="W44" s="29"/>
      <c r="X44" s="27"/>
      <c r="Y44" s="28"/>
      <c r="AN44" s="17" t="str">
        <f t="shared" ref="AN44" si="3">CONCATENATE(Z44," ",AA44," ",AB44," ",AC44," ",AD44," ",AE44," ",AF44," ",AG44," ",AH44," ",AI44," ",AJ44," ",AK44," ",AL44," ",AM44)</f>
        <v xml:space="preserve">             </v>
      </c>
    </row>
    <row r="45" spans="1:172" x14ac:dyDescent="0.25">
      <c r="A45" s="24"/>
      <c r="B45" s="25"/>
      <c r="C45" s="26"/>
      <c r="D45" s="24"/>
      <c r="E45" s="24"/>
      <c r="F45" s="52"/>
      <c r="G45" s="28"/>
      <c r="H45" s="24"/>
      <c r="I45" s="27"/>
      <c r="J45" s="28"/>
      <c r="K45" s="24"/>
      <c r="L45" s="27"/>
      <c r="M45" s="28"/>
      <c r="N45" s="24"/>
      <c r="O45" s="27"/>
      <c r="P45" s="28"/>
      <c r="Q45" s="24"/>
      <c r="R45" s="27"/>
      <c r="S45" s="28"/>
      <c r="T45" s="24"/>
      <c r="U45" s="27"/>
      <c r="V45" s="28"/>
      <c r="W45" s="29"/>
      <c r="X45" s="27"/>
      <c r="Y45" s="28"/>
      <c r="AN45" s="17" t="str">
        <f t="shared" si="0"/>
        <v xml:space="preserve">             </v>
      </c>
    </row>
    <row r="46" spans="1:172" x14ac:dyDescent="0.25">
      <c r="A46" s="24"/>
      <c r="B46" s="25"/>
      <c r="C46" s="26"/>
      <c r="D46" s="24"/>
      <c r="E46" s="24"/>
      <c r="F46" s="52"/>
      <c r="G46" s="28"/>
      <c r="H46" s="24"/>
      <c r="I46" s="27"/>
      <c r="J46" s="28"/>
      <c r="K46" s="24"/>
      <c r="L46" s="27"/>
      <c r="M46" s="28"/>
      <c r="N46" s="24"/>
      <c r="O46" s="27"/>
      <c r="P46" s="28"/>
      <c r="Q46" s="24"/>
      <c r="R46" s="27"/>
      <c r="S46" s="28"/>
      <c r="T46" s="24"/>
      <c r="U46" s="27"/>
      <c r="V46" s="28"/>
      <c r="W46" s="29"/>
      <c r="X46" s="27"/>
      <c r="Y46" s="28"/>
      <c r="AN46" s="17" t="str">
        <f t="shared" si="0"/>
        <v xml:space="preserve">             </v>
      </c>
    </row>
    <row r="47" spans="1:172" x14ac:dyDescent="0.25">
      <c r="A47" s="24"/>
      <c r="B47" s="25"/>
      <c r="C47" s="26"/>
      <c r="D47" s="24"/>
      <c r="E47" s="24"/>
      <c r="F47" s="52"/>
      <c r="G47" s="28"/>
      <c r="H47" s="24"/>
      <c r="I47" s="27"/>
      <c r="J47" s="28"/>
      <c r="K47" s="24"/>
      <c r="L47" s="27"/>
      <c r="M47" s="28"/>
      <c r="N47" s="24"/>
      <c r="O47" s="27"/>
      <c r="P47" s="28"/>
      <c r="Q47" s="24"/>
      <c r="R47" s="27"/>
      <c r="S47" s="28"/>
      <c r="T47" s="24"/>
      <c r="U47" s="27"/>
      <c r="V47" s="28"/>
      <c r="W47" s="29"/>
      <c r="X47" s="27"/>
      <c r="Y47" s="28"/>
      <c r="AN47" s="17" t="str">
        <f t="shared" si="0"/>
        <v xml:space="preserve">             </v>
      </c>
    </row>
    <row r="48" spans="1:172" x14ac:dyDescent="0.25">
      <c r="A48" s="24"/>
      <c r="B48" s="25"/>
      <c r="C48" s="26"/>
      <c r="D48" s="24"/>
      <c r="E48" s="24"/>
      <c r="F48" s="52"/>
      <c r="G48" s="28"/>
      <c r="H48" s="24"/>
      <c r="I48" s="27"/>
      <c r="J48" s="28"/>
      <c r="K48" s="24"/>
      <c r="L48" s="27"/>
      <c r="M48" s="28"/>
      <c r="N48" s="24"/>
      <c r="O48" s="27"/>
      <c r="P48" s="28"/>
      <c r="Q48" s="24"/>
      <c r="R48" s="27"/>
      <c r="S48" s="28"/>
      <c r="T48" s="24"/>
      <c r="U48" s="27"/>
      <c r="V48" s="28"/>
      <c r="W48" s="29"/>
      <c r="X48" s="27"/>
      <c r="Y48" s="28"/>
      <c r="AN48" s="17" t="str">
        <f t="shared" si="0"/>
        <v xml:space="preserve">             </v>
      </c>
    </row>
    <row r="49" spans="1:40" x14ac:dyDescent="0.25">
      <c r="A49" s="24"/>
      <c r="B49" s="25"/>
      <c r="C49" s="26"/>
      <c r="D49" s="24"/>
      <c r="E49" s="24"/>
      <c r="F49" s="52"/>
      <c r="G49" s="28"/>
      <c r="H49" s="24"/>
      <c r="I49" s="27"/>
      <c r="J49" s="28"/>
      <c r="K49" s="24"/>
      <c r="L49" s="27"/>
      <c r="M49" s="28"/>
      <c r="N49" s="24"/>
      <c r="O49" s="27"/>
      <c r="P49" s="28"/>
      <c r="Q49" s="24"/>
      <c r="R49" s="27"/>
      <c r="S49" s="28"/>
      <c r="T49" s="24"/>
      <c r="U49" s="27"/>
      <c r="V49" s="28"/>
      <c r="W49" s="29"/>
      <c r="X49" s="27"/>
      <c r="Y49" s="28"/>
      <c r="AN49" s="17" t="str">
        <f t="shared" si="0"/>
        <v xml:space="preserve">             </v>
      </c>
    </row>
    <row r="50" spans="1:40" x14ac:dyDescent="0.25">
      <c r="A50" s="24"/>
      <c r="B50" s="25"/>
      <c r="C50" s="26"/>
      <c r="D50" s="24"/>
      <c r="E50" s="24"/>
      <c r="F50" s="52"/>
      <c r="G50" s="28"/>
      <c r="H50" s="24"/>
      <c r="I50" s="27"/>
      <c r="J50" s="28"/>
      <c r="K50" s="24"/>
      <c r="L50" s="27"/>
      <c r="M50" s="28"/>
      <c r="N50" s="24"/>
      <c r="O50" s="27"/>
      <c r="P50" s="28"/>
      <c r="Q50" s="24"/>
      <c r="R50" s="27"/>
      <c r="S50" s="28"/>
      <c r="T50" s="24"/>
      <c r="U50" s="27"/>
      <c r="V50" s="28"/>
      <c r="W50" s="29"/>
      <c r="X50" s="27"/>
      <c r="Y50" s="28"/>
      <c r="AN50" s="17" t="str">
        <f t="shared" si="0"/>
        <v xml:space="preserve">             </v>
      </c>
    </row>
    <row r="51" spans="1:40" x14ac:dyDescent="0.25">
      <c r="A51" s="24"/>
      <c r="B51" s="25"/>
      <c r="C51" s="26"/>
      <c r="D51" s="24"/>
      <c r="E51" s="24"/>
      <c r="F51" s="52"/>
      <c r="G51" s="28"/>
      <c r="H51" s="24"/>
      <c r="I51" s="27"/>
      <c r="J51" s="28"/>
      <c r="K51" s="24"/>
      <c r="L51" s="27"/>
      <c r="M51" s="28"/>
      <c r="N51" s="24"/>
      <c r="O51" s="27"/>
      <c r="P51" s="28"/>
      <c r="Q51" s="24"/>
      <c r="R51" s="27"/>
      <c r="S51" s="28"/>
      <c r="T51" s="24"/>
      <c r="U51" s="27"/>
      <c r="V51" s="28"/>
      <c r="W51" s="29"/>
      <c r="X51" s="27"/>
      <c r="Y51" s="28"/>
      <c r="AN51" s="17" t="str">
        <f t="shared" si="0"/>
        <v xml:space="preserve">             </v>
      </c>
    </row>
    <row r="52" spans="1:40" x14ac:dyDescent="0.25">
      <c r="A52" s="24"/>
      <c r="B52" s="25"/>
      <c r="C52" s="26"/>
      <c r="D52" s="24"/>
      <c r="E52" s="24"/>
      <c r="F52" s="52"/>
      <c r="G52" s="28"/>
      <c r="H52" s="24"/>
      <c r="I52" s="27"/>
      <c r="J52" s="28"/>
      <c r="K52" s="24"/>
      <c r="L52" s="27"/>
      <c r="M52" s="28"/>
      <c r="N52" s="24"/>
      <c r="O52" s="27"/>
      <c r="P52" s="28"/>
      <c r="Q52" s="24"/>
      <c r="R52" s="27"/>
      <c r="S52" s="28"/>
      <c r="T52" s="24"/>
      <c r="U52" s="27"/>
      <c r="V52" s="28"/>
      <c r="W52" s="29"/>
      <c r="X52" s="27"/>
      <c r="Y52" s="28"/>
      <c r="AN52" s="17" t="str">
        <f t="shared" si="0"/>
        <v xml:space="preserve">             </v>
      </c>
    </row>
    <row r="53" spans="1:40" x14ac:dyDescent="0.25">
      <c r="A53" s="24"/>
      <c r="B53" s="25"/>
      <c r="C53" s="26"/>
      <c r="D53" s="24"/>
      <c r="E53" s="24"/>
      <c r="F53" s="52"/>
      <c r="G53" s="28"/>
      <c r="H53" s="24"/>
      <c r="I53" s="27"/>
      <c r="J53" s="28"/>
      <c r="K53" s="24"/>
      <c r="L53" s="27"/>
      <c r="M53" s="28"/>
      <c r="N53" s="24"/>
      <c r="O53" s="27"/>
      <c r="P53" s="28"/>
      <c r="Q53" s="24"/>
      <c r="R53" s="27"/>
      <c r="S53" s="28"/>
      <c r="T53" s="24"/>
      <c r="U53" s="27"/>
      <c r="V53" s="28"/>
      <c r="W53" s="29"/>
      <c r="X53" s="27"/>
      <c r="Y53" s="28"/>
      <c r="AN53" s="17" t="str">
        <f t="shared" si="0"/>
        <v xml:space="preserve">             </v>
      </c>
    </row>
    <row r="54" spans="1:40" x14ac:dyDescent="0.25">
      <c r="A54" s="24"/>
      <c r="B54" s="25"/>
      <c r="C54" s="26"/>
      <c r="D54" s="24"/>
      <c r="E54" s="24"/>
      <c r="F54" s="52"/>
      <c r="G54" s="28"/>
      <c r="H54" s="24"/>
      <c r="I54" s="27"/>
      <c r="J54" s="28"/>
      <c r="K54" s="24"/>
      <c r="L54" s="27"/>
      <c r="M54" s="28"/>
      <c r="N54" s="24"/>
      <c r="O54" s="27"/>
      <c r="P54" s="28"/>
      <c r="Q54" s="24"/>
      <c r="R54" s="27"/>
      <c r="S54" s="28"/>
      <c r="T54" s="24"/>
      <c r="U54" s="27"/>
      <c r="V54" s="28"/>
      <c r="W54" s="29"/>
      <c r="X54" s="27"/>
      <c r="Y54" s="28"/>
      <c r="AN54" s="17" t="str">
        <f t="shared" si="0"/>
        <v xml:space="preserve">             </v>
      </c>
    </row>
    <row r="55" spans="1:40" x14ac:dyDescent="0.25">
      <c r="A55" s="24"/>
      <c r="B55" s="25"/>
      <c r="C55" s="26"/>
      <c r="D55" s="24"/>
      <c r="E55" s="24"/>
      <c r="F55" s="52"/>
      <c r="G55" s="28"/>
      <c r="H55" s="24"/>
      <c r="I55" s="27"/>
      <c r="J55" s="28"/>
      <c r="K55" s="24"/>
      <c r="L55" s="27"/>
      <c r="M55" s="28"/>
      <c r="N55" s="24"/>
      <c r="O55" s="27"/>
      <c r="P55" s="28"/>
      <c r="Q55" s="24"/>
      <c r="R55" s="27"/>
      <c r="S55" s="28"/>
      <c r="T55" s="24"/>
      <c r="U55" s="27"/>
      <c r="V55" s="28"/>
      <c r="W55" s="29"/>
      <c r="X55" s="27"/>
      <c r="Y55" s="28"/>
      <c r="AN55" s="17" t="str">
        <f t="shared" si="0"/>
        <v xml:space="preserve">             </v>
      </c>
    </row>
    <row r="56" spans="1:40" x14ac:dyDescent="0.25">
      <c r="A56" s="24"/>
      <c r="B56" s="25"/>
      <c r="C56" s="26"/>
      <c r="D56" s="24"/>
      <c r="E56" s="24"/>
      <c r="F56" s="52"/>
      <c r="G56" s="28"/>
      <c r="H56" s="24"/>
      <c r="I56" s="27"/>
      <c r="J56" s="28"/>
      <c r="K56" s="24"/>
      <c r="L56" s="27"/>
      <c r="M56" s="28"/>
      <c r="N56" s="24"/>
      <c r="O56" s="27"/>
      <c r="P56" s="28"/>
      <c r="Q56" s="24"/>
      <c r="R56" s="27"/>
      <c r="S56" s="28"/>
      <c r="T56" s="24"/>
      <c r="U56" s="27"/>
      <c r="V56" s="28"/>
      <c r="W56" s="29"/>
      <c r="X56" s="27"/>
      <c r="Y56" s="28"/>
      <c r="AN56" s="17" t="str">
        <f t="shared" si="0"/>
        <v xml:space="preserve">             </v>
      </c>
    </row>
    <row r="57" spans="1:40" x14ac:dyDescent="0.25">
      <c r="A57" s="24"/>
      <c r="B57" s="25"/>
      <c r="C57" s="26"/>
      <c r="D57" s="24"/>
      <c r="E57" s="24"/>
      <c r="F57" s="52"/>
      <c r="G57" s="28"/>
      <c r="H57" s="24"/>
      <c r="I57" s="27"/>
      <c r="J57" s="28"/>
      <c r="K57" s="24"/>
      <c r="L57" s="27"/>
      <c r="M57" s="28"/>
      <c r="N57" s="24"/>
      <c r="O57" s="27"/>
      <c r="P57" s="28"/>
      <c r="Q57" s="24"/>
      <c r="R57" s="27"/>
      <c r="S57" s="28"/>
      <c r="T57" s="24"/>
      <c r="U57" s="27"/>
      <c r="V57" s="28"/>
      <c r="W57" s="29"/>
      <c r="X57" s="27"/>
      <c r="Y57" s="28"/>
      <c r="AN57" s="17" t="str">
        <f t="shared" si="0"/>
        <v xml:space="preserve">             </v>
      </c>
    </row>
    <row r="58" spans="1:40" x14ac:dyDescent="0.25">
      <c r="A58" s="24"/>
      <c r="B58" s="25"/>
      <c r="C58" s="26"/>
      <c r="D58" s="24"/>
      <c r="E58" s="24"/>
      <c r="F58" s="52"/>
      <c r="G58" s="28"/>
      <c r="H58" s="24"/>
      <c r="I58" s="27"/>
      <c r="J58" s="28"/>
      <c r="K58" s="24"/>
      <c r="L58" s="27"/>
      <c r="M58" s="28"/>
      <c r="N58" s="24"/>
      <c r="O58" s="27"/>
      <c r="P58" s="28"/>
      <c r="Q58" s="24"/>
      <c r="R58" s="27"/>
      <c r="S58" s="28"/>
      <c r="T58" s="24"/>
      <c r="U58" s="27"/>
      <c r="V58" s="28"/>
      <c r="W58" s="29"/>
      <c r="X58" s="27"/>
      <c r="Y58" s="28"/>
      <c r="AN58" s="17" t="str">
        <f t="shared" si="0"/>
        <v xml:space="preserve">             </v>
      </c>
    </row>
    <row r="59" spans="1:40" x14ac:dyDescent="0.25">
      <c r="A59" s="24"/>
      <c r="B59" s="25"/>
      <c r="C59" s="26"/>
      <c r="D59" s="24"/>
      <c r="E59" s="24"/>
      <c r="F59" s="52"/>
      <c r="G59" s="28"/>
      <c r="H59" s="24"/>
      <c r="I59" s="27"/>
      <c r="J59" s="28"/>
      <c r="K59" s="24"/>
      <c r="L59" s="27"/>
      <c r="M59" s="28"/>
      <c r="N59" s="24"/>
      <c r="O59" s="27"/>
      <c r="P59" s="28"/>
      <c r="Q59" s="24"/>
      <c r="R59" s="27"/>
      <c r="S59" s="28"/>
      <c r="T59" s="24"/>
      <c r="U59" s="27"/>
      <c r="V59" s="28"/>
      <c r="W59" s="29"/>
      <c r="X59" s="27"/>
      <c r="Y59" s="28"/>
      <c r="AN59" s="17" t="str">
        <f t="shared" si="0"/>
        <v xml:space="preserve">             </v>
      </c>
    </row>
    <row r="60" spans="1:40" x14ac:dyDescent="0.25">
      <c r="A60" s="24"/>
      <c r="B60" s="25"/>
      <c r="C60" s="26"/>
      <c r="D60" s="24"/>
      <c r="E60" s="24"/>
      <c r="F60" s="52"/>
      <c r="G60" s="28"/>
      <c r="H60" s="24"/>
      <c r="I60" s="27"/>
      <c r="J60" s="28"/>
      <c r="K60" s="24"/>
      <c r="L60" s="27"/>
      <c r="M60" s="28"/>
      <c r="N60" s="24"/>
      <c r="O60" s="27"/>
      <c r="P60" s="28"/>
      <c r="Q60" s="24"/>
      <c r="R60" s="27"/>
      <c r="S60" s="28"/>
      <c r="T60" s="24"/>
      <c r="U60" s="27"/>
      <c r="V60" s="28"/>
      <c r="W60" s="29"/>
      <c r="X60" s="27"/>
      <c r="Y60" s="28"/>
      <c r="AN60" s="17" t="str">
        <f t="shared" si="0"/>
        <v xml:space="preserve">             </v>
      </c>
    </row>
    <row r="61" spans="1:40" x14ac:dyDescent="0.25">
      <c r="A61" s="24"/>
      <c r="B61" s="25"/>
      <c r="C61" s="26"/>
      <c r="D61" s="24"/>
      <c r="E61" s="24"/>
      <c r="F61" s="52"/>
      <c r="G61" s="28"/>
      <c r="H61" s="24"/>
      <c r="I61" s="27"/>
      <c r="J61" s="28"/>
      <c r="K61" s="24"/>
      <c r="L61" s="27"/>
      <c r="M61" s="28"/>
      <c r="N61" s="24"/>
      <c r="O61" s="27"/>
      <c r="P61" s="28"/>
      <c r="Q61" s="24"/>
      <c r="R61" s="27"/>
      <c r="S61" s="28"/>
      <c r="T61" s="24"/>
      <c r="U61" s="27"/>
      <c r="V61" s="28"/>
      <c r="W61" s="29"/>
      <c r="X61" s="27"/>
      <c r="Y61" s="28"/>
      <c r="AN61" s="17" t="str">
        <f t="shared" si="0"/>
        <v xml:space="preserve">             </v>
      </c>
    </row>
    <row r="62" spans="1:40" x14ac:dyDescent="0.25">
      <c r="A62" s="24"/>
      <c r="B62" s="25"/>
      <c r="C62" s="26"/>
      <c r="D62" s="24"/>
      <c r="E62" s="24"/>
      <c r="F62" s="52"/>
      <c r="G62" s="28"/>
      <c r="H62" s="24"/>
      <c r="I62" s="27"/>
      <c r="J62" s="28"/>
      <c r="K62" s="24"/>
      <c r="L62" s="27"/>
      <c r="M62" s="28"/>
      <c r="N62" s="24"/>
      <c r="O62" s="27"/>
      <c r="P62" s="28"/>
      <c r="Q62" s="24"/>
      <c r="R62" s="27"/>
      <c r="S62" s="28"/>
      <c r="T62" s="24"/>
      <c r="U62" s="27"/>
      <c r="V62" s="28"/>
      <c r="W62" s="29"/>
      <c r="X62" s="27"/>
      <c r="Y62" s="28"/>
      <c r="AN62" s="17" t="str">
        <f t="shared" si="0"/>
        <v xml:space="preserve">             </v>
      </c>
    </row>
    <row r="63" spans="1:40" x14ac:dyDescent="0.25">
      <c r="A63" s="24"/>
      <c r="B63" s="25"/>
      <c r="C63" s="26"/>
      <c r="D63" s="24"/>
      <c r="E63" s="24"/>
      <c r="F63" s="52"/>
      <c r="G63" s="28"/>
      <c r="H63" s="24"/>
      <c r="I63" s="27"/>
      <c r="J63" s="28"/>
      <c r="K63" s="24"/>
      <c r="L63" s="27"/>
      <c r="M63" s="28"/>
      <c r="N63" s="24"/>
      <c r="O63" s="27"/>
      <c r="P63" s="28"/>
      <c r="Q63" s="24"/>
      <c r="R63" s="27"/>
      <c r="S63" s="28"/>
      <c r="T63" s="24"/>
      <c r="U63" s="27"/>
      <c r="V63" s="28"/>
      <c r="W63" s="29"/>
      <c r="X63" s="27"/>
      <c r="Y63" s="28"/>
      <c r="AN63" s="17" t="str">
        <f t="shared" si="0"/>
        <v xml:space="preserve">             </v>
      </c>
    </row>
    <row r="64" spans="1:40" x14ac:dyDescent="0.25">
      <c r="A64" s="24"/>
      <c r="B64" s="25"/>
      <c r="C64" s="26"/>
      <c r="D64" s="24"/>
      <c r="E64" s="24"/>
      <c r="F64" s="52"/>
      <c r="G64" s="28"/>
      <c r="H64" s="24"/>
      <c r="I64" s="27"/>
      <c r="J64" s="28"/>
      <c r="K64" s="24"/>
      <c r="L64" s="27"/>
      <c r="M64" s="28"/>
      <c r="N64" s="24"/>
      <c r="O64" s="27"/>
      <c r="P64" s="28"/>
      <c r="Q64" s="24"/>
      <c r="R64" s="27"/>
      <c r="S64" s="28"/>
      <c r="T64" s="24"/>
      <c r="U64" s="27"/>
      <c r="V64" s="28"/>
      <c r="W64" s="29"/>
      <c r="X64" s="27"/>
      <c r="Y64" s="28"/>
      <c r="AN64" s="17" t="str">
        <f t="shared" si="0"/>
        <v xml:space="preserve">             </v>
      </c>
    </row>
    <row r="65" spans="1:40" x14ac:dyDescent="0.25">
      <c r="A65" s="24"/>
      <c r="B65" s="25"/>
      <c r="C65" s="26"/>
      <c r="D65" s="24"/>
      <c r="E65" s="24"/>
      <c r="F65" s="52"/>
      <c r="G65" s="28"/>
      <c r="H65" s="24"/>
      <c r="I65" s="27"/>
      <c r="J65" s="28"/>
      <c r="K65" s="24"/>
      <c r="L65" s="27"/>
      <c r="M65" s="28"/>
      <c r="N65" s="24"/>
      <c r="O65" s="27"/>
      <c r="P65" s="28"/>
      <c r="Q65" s="24"/>
      <c r="R65" s="27"/>
      <c r="S65" s="28"/>
      <c r="T65" s="24"/>
      <c r="U65" s="27"/>
      <c r="V65" s="28"/>
      <c r="W65" s="29"/>
      <c r="X65" s="27"/>
      <c r="Y65" s="28"/>
      <c r="AN65" s="17" t="str">
        <f t="shared" si="0"/>
        <v xml:space="preserve">             </v>
      </c>
    </row>
    <row r="66" spans="1:40" x14ac:dyDescent="0.25">
      <c r="A66" s="24"/>
      <c r="B66" s="25"/>
      <c r="C66" s="26"/>
      <c r="D66" s="24"/>
      <c r="E66" s="24"/>
      <c r="F66" s="52"/>
      <c r="G66" s="28"/>
      <c r="H66" s="24"/>
      <c r="I66" s="27"/>
      <c r="J66" s="28"/>
      <c r="K66" s="24"/>
      <c r="L66" s="27"/>
      <c r="M66" s="28"/>
      <c r="N66" s="24"/>
      <c r="O66" s="27"/>
      <c r="P66" s="28"/>
      <c r="Q66" s="24"/>
      <c r="R66" s="27"/>
      <c r="S66" s="28"/>
      <c r="T66" s="24"/>
      <c r="U66" s="27"/>
      <c r="V66" s="28"/>
      <c r="W66" s="29"/>
      <c r="X66" s="27"/>
      <c r="Y66" s="28"/>
      <c r="AN66" s="17" t="str">
        <f t="shared" si="0"/>
        <v xml:space="preserve">             </v>
      </c>
    </row>
    <row r="67" spans="1:40" x14ac:dyDescent="0.25">
      <c r="A67" s="24"/>
      <c r="B67" s="25"/>
      <c r="C67" s="26"/>
      <c r="D67" s="24"/>
      <c r="E67" s="24"/>
      <c r="F67" s="52"/>
      <c r="G67" s="28"/>
      <c r="H67" s="24"/>
      <c r="I67" s="27"/>
      <c r="J67" s="28"/>
      <c r="K67" s="24"/>
      <c r="L67" s="27"/>
      <c r="M67" s="28"/>
      <c r="N67" s="24"/>
      <c r="O67" s="27"/>
      <c r="P67" s="28"/>
      <c r="Q67" s="24"/>
      <c r="R67" s="27"/>
      <c r="S67" s="28"/>
      <c r="T67" s="24"/>
      <c r="U67" s="27"/>
      <c r="V67" s="28"/>
      <c r="W67" s="29"/>
      <c r="X67" s="27"/>
      <c r="Y67" s="28"/>
      <c r="AN67" s="17" t="str">
        <f t="shared" ref="AN67:AN94" si="4">CONCATENATE(Z67," ",AA67," ",AB67," ",AC67," ",AD67," ",AE67," ",AF67," ",AG67," ",AH67," ",AI67," ",AJ67," ",AK67," ",AL67," ",AM67)</f>
        <v xml:space="preserve">             </v>
      </c>
    </row>
    <row r="68" spans="1:40" x14ac:dyDescent="0.25">
      <c r="A68" s="24"/>
      <c r="B68" s="25"/>
      <c r="C68" s="26"/>
      <c r="D68" s="24"/>
      <c r="E68" s="24"/>
      <c r="F68" s="52"/>
      <c r="G68" s="28"/>
      <c r="H68" s="24"/>
      <c r="I68" s="27"/>
      <c r="J68" s="28"/>
      <c r="K68" s="24"/>
      <c r="L68" s="27"/>
      <c r="M68" s="28"/>
      <c r="N68" s="24"/>
      <c r="O68" s="27"/>
      <c r="P68" s="28"/>
      <c r="Q68" s="24"/>
      <c r="R68" s="27"/>
      <c r="S68" s="28"/>
      <c r="T68" s="24"/>
      <c r="U68" s="27"/>
      <c r="V68" s="28"/>
      <c r="W68" s="29"/>
      <c r="X68" s="27"/>
      <c r="Y68" s="28"/>
      <c r="AN68" s="17" t="str">
        <f t="shared" si="4"/>
        <v xml:space="preserve">             </v>
      </c>
    </row>
    <row r="69" spans="1:40" x14ac:dyDescent="0.25">
      <c r="A69" s="24"/>
      <c r="B69" s="25"/>
      <c r="C69" s="26"/>
      <c r="D69" s="24"/>
      <c r="E69" s="24"/>
      <c r="F69" s="52"/>
      <c r="G69" s="28"/>
      <c r="H69" s="24"/>
      <c r="I69" s="27"/>
      <c r="J69" s="28"/>
      <c r="K69" s="24"/>
      <c r="L69" s="27"/>
      <c r="M69" s="28"/>
      <c r="N69" s="24"/>
      <c r="O69" s="27"/>
      <c r="P69" s="28"/>
      <c r="Q69" s="24"/>
      <c r="R69" s="27"/>
      <c r="S69" s="28"/>
      <c r="T69" s="24"/>
      <c r="U69" s="27"/>
      <c r="V69" s="28"/>
      <c r="W69" s="29"/>
      <c r="X69" s="27"/>
      <c r="Y69" s="28"/>
      <c r="AN69" s="17" t="str">
        <f t="shared" si="4"/>
        <v xml:space="preserve">             </v>
      </c>
    </row>
    <row r="70" spans="1:40" x14ac:dyDescent="0.25">
      <c r="A70" s="24"/>
      <c r="B70" s="25"/>
      <c r="C70" s="26"/>
      <c r="D70" s="24"/>
      <c r="E70" s="24"/>
      <c r="F70" s="52"/>
      <c r="G70" s="28"/>
      <c r="H70" s="24"/>
      <c r="I70" s="27"/>
      <c r="J70" s="28"/>
      <c r="K70" s="24"/>
      <c r="L70" s="27"/>
      <c r="M70" s="28"/>
      <c r="N70" s="24"/>
      <c r="O70" s="27"/>
      <c r="P70" s="28"/>
      <c r="Q70" s="24"/>
      <c r="R70" s="27"/>
      <c r="S70" s="28"/>
      <c r="T70" s="24"/>
      <c r="U70" s="27"/>
      <c r="V70" s="28"/>
      <c r="W70" s="29"/>
      <c r="X70" s="27"/>
      <c r="Y70" s="28"/>
      <c r="AN70" s="17" t="str">
        <f t="shared" si="4"/>
        <v xml:space="preserve">             </v>
      </c>
    </row>
    <row r="71" spans="1:40" x14ac:dyDescent="0.25">
      <c r="A71" s="24"/>
      <c r="B71" s="25"/>
      <c r="C71" s="26"/>
      <c r="D71" s="24"/>
      <c r="E71" s="24"/>
      <c r="F71" s="52"/>
      <c r="G71" s="28"/>
      <c r="H71" s="24"/>
      <c r="I71" s="27"/>
      <c r="J71" s="28"/>
      <c r="K71" s="24"/>
      <c r="L71" s="27"/>
      <c r="M71" s="28"/>
      <c r="N71" s="24"/>
      <c r="O71" s="27"/>
      <c r="P71" s="28"/>
      <c r="Q71" s="24"/>
      <c r="R71" s="27"/>
      <c r="S71" s="28"/>
      <c r="T71" s="24"/>
      <c r="U71" s="27"/>
      <c r="V71" s="28"/>
      <c r="W71" s="29"/>
      <c r="X71" s="27"/>
      <c r="Y71" s="28"/>
      <c r="AN71" s="17" t="str">
        <f t="shared" si="4"/>
        <v xml:space="preserve">             </v>
      </c>
    </row>
    <row r="72" spans="1:40" x14ac:dyDescent="0.25">
      <c r="A72" s="24"/>
      <c r="B72" s="25"/>
      <c r="C72" s="26"/>
      <c r="D72" s="24"/>
      <c r="E72" s="24"/>
      <c r="F72" s="52"/>
      <c r="G72" s="28"/>
      <c r="H72" s="24"/>
      <c r="I72" s="27"/>
      <c r="J72" s="28"/>
      <c r="K72" s="24"/>
      <c r="L72" s="27"/>
      <c r="M72" s="28"/>
      <c r="N72" s="24"/>
      <c r="O72" s="27"/>
      <c r="P72" s="28"/>
      <c r="Q72" s="24"/>
      <c r="R72" s="27"/>
      <c r="S72" s="28"/>
      <c r="T72" s="24"/>
      <c r="U72" s="27"/>
      <c r="V72" s="28"/>
      <c r="W72" s="29"/>
      <c r="X72" s="27"/>
      <c r="Y72" s="28"/>
      <c r="AN72" s="17" t="str">
        <f t="shared" si="4"/>
        <v xml:space="preserve">             </v>
      </c>
    </row>
    <row r="73" spans="1:40" x14ac:dyDescent="0.25">
      <c r="A73" s="24"/>
      <c r="B73" s="25"/>
      <c r="C73" s="26"/>
      <c r="D73" s="24"/>
      <c r="E73" s="24"/>
      <c r="F73" s="52"/>
      <c r="G73" s="28"/>
      <c r="H73" s="24"/>
      <c r="I73" s="27"/>
      <c r="J73" s="28"/>
      <c r="K73" s="24"/>
      <c r="L73" s="27"/>
      <c r="M73" s="28"/>
      <c r="N73" s="24"/>
      <c r="O73" s="27"/>
      <c r="P73" s="28"/>
      <c r="Q73" s="24"/>
      <c r="R73" s="27"/>
      <c r="S73" s="28"/>
      <c r="T73" s="24"/>
      <c r="U73" s="27"/>
      <c r="V73" s="28"/>
      <c r="W73" s="29"/>
      <c r="X73" s="27"/>
      <c r="Y73" s="28"/>
      <c r="AN73" s="17" t="str">
        <f t="shared" si="4"/>
        <v xml:space="preserve">             </v>
      </c>
    </row>
    <row r="74" spans="1:40" x14ac:dyDescent="0.25">
      <c r="A74" s="24"/>
      <c r="B74" s="25"/>
      <c r="C74" s="26"/>
      <c r="D74" s="24"/>
      <c r="E74" s="24"/>
      <c r="F74" s="52"/>
      <c r="G74" s="28"/>
      <c r="H74" s="24"/>
      <c r="I74" s="27"/>
      <c r="J74" s="28"/>
      <c r="K74" s="24"/>
      <c r="L74" s="27"/>
      <c r="M74" s="28"/>
      <c r="N74" s="24"/>
      <c r="O74" s="27"/>
      <c r="P74" s="28"/>
      <c r="Q74" s="24"/>
      <c r="R74" s="27"/>
      <c r="S74" s="28"/>
      <c r="T74" s="24"/>
      <c r="U74" s="27"/>
      <c r="V74" s="28"/>
      <c r="W74" s="29"/>
      <c r="X74" s="27"/>
      <c r="Y74" s="28"/>
      <c r="AN74" s="17" t="str">
        <f t="shared" si="4"/>
        <v xml:space="preserve">             </v>
      </c>
    </row>
    <row r="75" spans="1:40" x14ac:dyDescent="0.25">
      <c r="A75" s="24"/>
      <c r="B75" s="25"/>
      <c r="C75" s="26"/>
      <c r="D75" s="24"/>
      <c r="E75" s="24"/>
      <c r="F75" s="52"/>
      <c r="G75" s="28"/>
      <c r="H75" s="24"/>
      <c r="I75" s="27"/>
      <c r="J75" s="28"/>
      <c r="K75" s="24"/>
      <c r="L75" s="27"/>
      <c r="M75" s="28"/>
      <c r="N75" s="24"/>
      <c r="O75" s="27"/>
      <c r="P75" s="28"/>
      <c r="Q75" s="24"/>
      <c r="R75" s="27"/>
      <c r="S75" s="28"/>
      <c r="T75" s="24"/>
      <c r="U75" s="27"/>
      <c r="V75" s="28"/>
      <c r="W75" s="29"/>
      <c r="X75" s="27"/>
      <c r="Y75" s="28"/>
      <c r="AN75" s="17" t="str">
        <f t="shared" si="4"/>
        <v xml:space="preserve">             </v>
      </c>
    </row>
    <row r="76" spans="1:40" x14ac:dyDescent="0.25">
      <c r="A76" s="24"/>
      <c r="B76" s="25"/>
      <c r="C76" s="26"/>
      <c r="D76" s="24"/>
      <c r="E76" s="24"/>
      <c r="F76" s="52"/>
      <c r="G76" s="28"/>
      <c r="H76" s="24"/>
      <c r="I76" s="27"/>
      <c r="J76" s="28"/>
      <c r="K76" s="24"/>
      <c r="L76" s="27"/>
      <c r="M76" s="28"/>
      <c r="N76" s="24"/>
      <c r="O76" s="27"/>
      <c r="P76" s="28"/>
      <c r="Q76" s="24"/>
      <c r="R76" s="27"/>
      <c r="S76" s="28"/>
      <c r="T76" s="24"/>
      <c r="U76" s="27"/>
      <c r="V76" s="28"/>
      <c r="W76" s="29"/>
      <c r="X76" s="27"/>
      <c r="Y76" s="28"/>
      <c r="AN76" s="17" t="str">
        <f t="shared" si="4"/>
        <v xml:space="preserve">             </v>
      </c>
    </row>
    <row r="77" spans="1:40" x14ac:dyDescent="0.25">
      <c r="A77" s="24"/>
      <c r="B77" s="25"/>
      <c r="C77" s="26"/>
      <c r="D77" s="24"/>
      <c r="E77" s="24"/>
      <c r="F77" s="52"/>
      <c r="G77" s="28"/>
      <c r="H77" s="24"/>
      <c r="I77" s="27"/>
      <c r="J77" s="28"/>
      <c r="K77" s="24"/>
      <c r="L77" s="27"/>
      <c r="M77" s="28"/>
      <c r="N77" s="24"/>
      <c r="O77" s="27"/>
      <c r="P77" s="28"/>
      <c r="Q77" s="24"/>
      <c r="R77" s="27"/>
      <c r="S77" s="28"/>
      <c r="T77" s="24"/>
      <c r="U77" s="27"/>
      <c r="V77" s="28"/>
      <c r="W77" s="29"/>
      <c r="X77" s="27"/>
      <c r="Y77" s="28"/>
      <c r="AN77" s="17" t="str">
        <f t="shared" si="4"/>
        <v xml:space="preserve">             </v>
      </c>
    </row>
    <row r="78" spans="1:40" x14ac:dyDescent="0.25">
      <c r="A78" s="24"/>
      <c r="B78" s="25"/>
      <c r="C78" s="26"/>
      <c r="D78" s="24"/>
      <c r="E78" s="24"/>
      <c r="F78" s="52"/>
      <c r="G78" s="28"/>
      <c r="H78" s="24"/>
      <c r="I78" s="27"/>
      <c r="J78" s="28"/>
      <c r="K78" s="24"/>
      <c r="L78" s="27"/>
      <c r="M78" s="28"/>
      <c r="N78" s="24"/>
      <c r="O78" s="27"/>
      <c r="P78" s="28"/>
      <c r="Q78" s="24"/>
      <c r="R78" s="27"/>
      <c r="S78" s="28"/>
      <c r="T78" s="24"/>
      <c r="U78" s="27"/>
      <c r="V78" s="28"/>
      <c r="W78" s="29"/>
      <c r="X78" s="27"/>
      <c r="Y78" s="28"/>
      <c r="AN78" s="17" t="str">
        <f t="shared" si="4"/>
        <v xml:space="preserve">             </v>
      </c>
    </row>
    <row r="79" spans="1:40" x14ac:dyDescent="0.25">
      <c r="A79" s="24"/>
      <c r="B79" s="25"/>
      <c r="C79" s="26"/>
      <c r="D79" s="24"/>
      <c r="E79" s="24"/>
      <c r="F79" s="52"/>
      <c r="G79" s="28"/>
      <c r="H79" s="24"/>
      <c r="I79" s="27"/>
      <c r="J79" s="28"/>
      <c r="K79" s="24"/>
      <c r="L79" s="27"/>
      <c r="M79" s="28"/>
      <c r="N79" s="24"/>
      <c r="O79" s="27"/>
      <c r="P79" s="28"/>
      <c r="Q79" s="24"/>
      <c r="R79" s="27"/>
      <c r="S79" s="28"/>
      <c r="T79" s="24"/>
      <c r="U79" s="27"/>
      <c r="V79" s="28"/>
      <c r="W79" s="29"/>
      <c r="X79" s="27"/>
      <c r="Y79" s="28"/>
      <c r="AN79" s="17" t="str">
        <f t="shared" si="4"/>
        <v xml:space="preserve">             </v>
      </c>
    </row>
    <row r="80" spans="1:40" x14ac:dyDescent="0.25">
      <c r="A80" s="24"/>
      <c r="B80" s="25"/>
      <c r="C80" s="26"/>
      <c r="D80" s="24"/>
      <c r="E80" s="24"/>
      <c r="F80" s="52"/>
      <c r="G80" s="28"/>
      <c r="H80" s="24"/>
      <c r="I80" s="27"/>
      <c r="J80" s="28"/>
      <c r="K80" s="24"/>
      <c r="L80" s="27"/>
      <c r="M80" s="28"/>
      <c r="N80" s="24"/>
      <c r="O80" s="27"/>
      <c r="P80" s="28"/>
      <c r="Q80" s="24"/>
      <c r="R80" s="27"/>
      <c r="S80" s="28"/>
      <c r="T80" s="24"/>
      <c r="U80" s="27"/>
      <c r="V80" s="28"/>
      <c r="W80" s="29"/>
      <c r="X80" s="27"/>
      <c r="Y80" s="28"/>
      <c r="AN80" s="17" t="str">
        <f t="shared" si="4"/>
        <v xml:space="preserve">             </v>
      </c>
    </row>
    <row r="81" spans="1:40" x14ac:dyDescent="0.25">
      <c r="A81" s="24"/>
      <c r="B81" s="25"/>
      <c r="C81" s="26"/>
      <c r="D81" s="24"/>
      <c r="E81" s="24"/>
      <c r="F81" s="52"/>
      <c r="G81" s="28"/>
      <c r="H81" s="24"/>
      <c r="I81" s="27"/>
      <c r="J81" s="28"/>
      <c r="K81" s="24"/>
      <c r="L81" s="27"/>
      <c r="M81" s="28"/>
      <c r="N81" s="24"/>
      <c r="O81" s="27"/>
      <c r="P81" s="28"/>
      <c r="Q81" s="24"/>
      <c r="R81" s="27"/>
      <c r="S81" s="28"/>
      <c r="T81" s="24"/>
      <c r="U81" s="27"/>
      <c r="V81" s="28"/>
      <c r="W81" s="29"/>
      <c r="X81" s="27"/>
      <c r="Y81" s="28"/>
      <c r="AN81" s="17" t="str">
        <f t="shared" si="4"/>
        <v xml:space="preserve">             </v>
      </c>
    </row>
    <row r="82" spans="1:40" x14ac:dyDescent="0.25">
      <c r="A82" s="24"/>
      <c r="B82" s="25"/>
      <c r="C82" s="26"/>
      <c r="D82" s="24"/>
      <c r="E82" s="24"/>
      <c r="F82" s="52"/>
      <c r="G82" s="28"/>
      <c r="H82" s="24"/>
      <c r="I82" s="27"/>
      <c r="J82" s="28"/>
      <c r="K82" s="24"/>
      <c r="L82" s="27"/>
      <c r="M82" s="28"/>
      <c r="N82" s="24"/>
      <c r="O82" s="27"/>
      <c r="P82" s="28"/>
      <c r="Q82" s="24"/>
      <c r="R82" s="27"/>
      <c r="S82" s="28"/>
      <c r="T82" s="24"/>
      <c r="U82" s="27"/>
      <c r="V82" s="28"/>
      <c r="W82" s="29"/>
      <c r="X82" s="27"/>
      <c r="Y82" s="28"/>
      <c r="AN82" s="17" t="str">
        <f t="shared" si="4"/>
        <v xml:space="preserve">             </v>
      </c>
    </row>
    <row r="83" spans="1:40" x14ac:dyDescent="0.25">
      <c r="A83" s="24"/>
      <c r="B83" s="25"/>
      <c r="C83" s="26"/>
      <c r="D83" s="24"/>
      <c r="E83" s="24"/>
      <c r="F83" s="52"/>
      <c r="G83" s="28"/>
      <c r="H83" s="24"/>
      <c r="I83" s="27"/>
      <c r="J83" s="28"/>
      <c r="K83" s="24"/>
      <c r="L83" s="27"/>
      <c r="M83" s="28"/>
      <c r="N83" s="24"/>
      <c r="O83" s="27"/>
      <c r="P83" s="28"/>
      <c r="Q83" s="24"/>
      <c r="R83" s="27"/>
      <c r="S83" s="28"/>
      <c r="T83" s="24"/>
      <c r="U83" s="27"/>
      <c r="V83" s="28"/>
      <c r="W83" s="29"/>
      <c r="X83" s="27"/>
      <c r="Y83" s="28"/>
      <c r="AN83" s="17" t="str">
        <f t="shared" si="4"/>
        <v xml:space="preserve">             </v>
      </c>
    </row>
    <row r="84" spans="1:40" x14ac:dyDescent="0.25">
      <c r="A84" s="24"/>
      <c r="B84" s="25"/>
      <c r="C84" s="26"/>
      <c r="D84" s="24"/>
      <c r="E84" s="24"/>
      <c r="F84" s="52"/>
      <c r="G84" s="28"/>
      <c r="H84" s="24"/>
      <c r="I84" s="27"/>
      <c r="J84" s="28"/>
      <c r="K84" s="24"/>
      <c r="L84" s="27"/>
      <c r="M84" s="28"/>
      <c r="N84" s="24"/>
      <c r="O84" s="27"/>
      <c r="P84" s="28"/>
      <c r="Q84" s="24"/>
      <c r="R84" s="27"/>
      <c r="S84" s="28"/>
      <c r="T84" s="24"/>
      <c r="U84" s="27"/>
      <c r="V84" s="28"/>
      <c r="W84" s="29"/>
      <c r="X84" s="27"/>
      <c r="Y84" s="28"/>
      <c r="AN84" s="17" t="str">
        <f t="shared" si="4"/>
        <v xml:space="preserve">             </v>
      </c>
    </row>
    <row r="85" spans="1:40" x14ac:dyDescent="0.25">
      <c r="A85" s="24"/>
      <c r="B85" s="25"/>
      <c r="C85" s="26"/>
      <c r="D85" s="24"/>
      <c r="E85" s="24"/>
      <c r="F85" s="52"/>
      <c r="G85" s="28"/>
      <c r="H85" s="24"/>
      <c r="I85" s="27"/>
      <c r="J85" s="28"/>
      <c r="K85" s="24"/>
      <c r="L85" s="27"/>
      <c r="M85" s="28"/>
      <c r="N85" s="24"/>
      <c r="O85" s="27"/>
      <c r="P85" s="28"/>
      <c r="Q85" s="24"/>
      <c r="R85" s="27"/>
      <c r="S85" s="28"/>
      <c r="T85" s="24"/>
      <c r="U85" s="27"/>
      <c r="V85" s="28"/>
      <c r="W85" s="29"/>
      <c r="X85" s="27"/>
      <c r="Y85" s="28"/>
      <c r="AN85" s="17" t="str">
        <f t="shared" si="4"/>
        <v xml:space="preserve">             </v>
      </c>
    </row>
    <row r="86" spans="1:40" x14ac:dyDescent="0.25">
      <c r="A86" s="24"/>
      <c r="B86" s="25"/>
      <c r="C86" s="26"/>
      <c r="D86" s="24"/>
      <c r="E86" s="24"/>
      <c r="F86" s="52"/>
      <c r="G86" s="28"/>
      <c r="H86" s="24"/>
      <c r="I86" s="27"/>
      <c r="J86" s="28"/>
      <c r="K86" s="24"/>
      <c r="L86" s="27"/>
      <c r="M86" s="28"/>
      <c r="N86" s="24"/>
      <c r="O86" s="27"/>
      <c r="P86" s="28"/>
      <c r="Q86" s="24"/>
      <c r="R86" s="27"/>
      <c r="S86" s="28"/>
      <c r="T86" s="24"/>
      <c r="U86" s="27"/>
      <c r="V86" s="28"/>
      <c r="W86" s="29"/>
      <c r="X86" s="27"/>
      <c r="Y86" s="28"/>
      <c r="AN86" s="17" t="str">
        <f t="shared" si="4"/>
        <v xml:space="preserve">             </v>
      </c>
    </row>
    <row r="87" spans="1:40" x14ac:dyDescent="0.25">
      <c r="A87" s="24"/>
      <c r="B87" s="25"/>
      <c r="C87" s="26"/>
      <c r="D87" s="24"/>
      <c r="E87" s="24"/>
      <c r="F87" s="52"/>
      <c r="G87" s="28"/>
      <c r="H87" s="24"/>
      <c r="I87" s="27"/>
      <c r="J87" s="28"/>
      <c r="K87" s="24"/>
      <c r="L87" s="27"/>
      <c r="M87" s="28"/>
      <c r="N87" s="24"/>
      <c r="O87" s="27"/>
      <c r="P87" s="28"/>
      <c r="Q87" s="24"/>
      <c r="R87" s="27"/>
      <c r="S87" s="28"/>
      <c r="T87" s="24"/>
      <c r="U87" s="27"/>
      <c r="V87" s="28"/>
      <c r="W87" s="29"/>
      <c r="X87" s="27"/>
      <c r="Y87" s="28"/>
      <c r="AN87" s="17" t="str">
        <f t="shared" si="4"/>
        <v xml:space="preserve">             </v>
      </c>
    </row>
    <row r="88" spans="1:40" x14ac:dyDescent="0.25">
      <c r="A88" s="24"/>
      <c r="B88" s="25"/>
      <c r="C88" s="26"/>
      <c r="D88" s="24"/>
      <c r="E88" s="24"/>
      <c r="F88" s="52"/>
      <c r="G88" s="28"/>
      <c r="H88" s="24"/>
      <c r="I88" s="27"/>
      <c r="J88" s="28"/>
      <c r="K88" s="24"/>
      <c r="L88" s="27"/>
      <c r="M88" s="28"/>
      <c r="N88" s="24"/>
      <c r="O88" s="27"/>
      <c r="P88" s="28"/>
      <c r="Q88" s="24"/>
      <c r="R88" s="27"/>
      <c r="S88" s="28"/>
      <c r="T88" s="24"/>
      <c r="U88" s="27"/>
      <c r="V88" s="28"/>
      <c r="W88" s="29"/>
      <c r="X88" s="27"/>
      <c r="Y88" s="28"/>
      <c r="AN88" s="17" t="str">
        <f t="shared" si="4"/>
        <v xml:space="preserve">             </v>
      </c>
    </row>
    <row r="89" spans="1:40" x14ac:dyDescent="0.25">
      <c r="A89" s="24"/>
      <c r="B89" s="25"/>
      <c r="C89" s="26"/>
      <c r="D89" s="24"/>
      <c r="E89" s="24"/>
      <c r="F89" s="52"/>
      <c r="G89" s="28"/>
      <c r="H89" s="24"/>
      <c r="I89" s="27"/>
      <c r="J89" s="28"/>
      <c r="K89" s="24"/>
      <c r="L89" s="27"/>
      <c r="M89" s="28"/>
      <c r="N89" s="24"/>
      <c r="O89" s="27"/>
      <c r="P89" s="28"/>
      <c r="Q89" s="24"/>
      <c r="R89" s="27"/>
      <c r="S89" s="28"/>
      <c r="T89" s="24"/>
      <c r="U89" s="27"/>
      <c r="V89" s="28"/>
      <c r="W89" s="29"/>
      <c r="X89" s="27"/>
      <c r="Y89" s="28"/>
      <c r="AN89" s="17" t="str">
        <f t="shared" si="4"/>
        <v xml:space="preserve">             </v>
      </c>
    </row>
    <row r="90" spans="1:40" x14ac:dyDescent="0.25">
      <c r="A90" s="30"/>
      <c r="B90" s="31"/>
      <c r="C90" s="32"/>
      <c r="D90" s="30"/>
      <c r="E90" s="30"/>
      <c r="F90" s="53"/>
      <c r="G90" s="34"/>
      <c r="H90" s="30"/>
      <c r="I90" s="33"/>
      <c r="J90" s="34"/>
      <c r="K90" s="30"/>
      <c r="L90" s="33"/>
      <c r="M90" s="34"/>
      <c r="N90" s="30"/>
      <c r="O90" s="33"/>
      <c r="P90" s="34"/>
      <c r="Q90" s="30"/>
      <c r="R90" s="33"/>
      <c r="S90" s="34"/>
      <c r="T90" s="30"/>
      <c r="U90" s="33"/>
      <c r="V90" s="34"/>
      <c r="W90" s="35"/>
      <c r="X90" s="33"/>
      <c r="Y90" s="34"/>
      <c r="AN90" s="17" t="str">
        <f t="shared" si="4"/>
        <v xml:space="preserve">             </v>
      </c>
    </row>
    <row r="91" spans="1:40" x14ac:dyDescent="0.25">
      <c r="AN91" s="17" t="str">
        <f t="shared" si="4"/>
        <v xml:space="preserve">             </v>
      </c>
    </row>
    <row r="92" spans="1:40" x14ac:dyDescent="0.25">
      <c r="AN92" s="17" t="str">
        <f t="shared" si="4"/>
        <v xml:space="preserve">             </v>
      </c>
    </row>
    <row r="93" spans="1:40" x14ac:dyDescent="0.25">
      <c r="AN93" s="17" t="str">
        <f t="shared" si="4"/>
        <v xml:space="preserve">             </v>
      </c>
    </row>
    <row r="94" spans="1:40" x14ac:dyDescent="0.25">
      <c r="AN94" s="17" t="str">
        <f t="shared" si="4"/>
        <v xml:space="preserve">             </v>
      </c>
    </row>
  </sheetData>
  <sortState xmlns:xlrd2="http://schemas.microsoft.com/office/spreadsheetml/2017/richdata2" ref="A2:Y201">
    <sortCondition ref="A2:A201"/>
  </sortState>
  <pageMargins left="0.16" right="0.1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93"/>
  <sheetViews>
    <sheetView zoomScale="115" zoomScaleNormal="115" workbookViewId="0">
      <pane xSplit="1" ySplit="1" topLeftCell="V5" activePane="bottomRight" state="frozenSplit"/>
      <selection activeCell="B1" sqref="B1"/>
      <selection pane="topRight" activeCell="B1" sqref="B1"/>
      <selection pane="bottomLeft" activeCell="B1" sqref="B1"/>
      <selection pane="bottomRight" activeCell="AG32" sqref="AG32"/>
    </sheetView>
  </sheetViews>
  <sheetFormatPr baseColWidth="10" defaultColWidth="18.5703125" defaultRowHeight="15" x14ac:dyDescent="0.25"/>
  <cols>
    <col min="1" max="1" width="21.5703125" style="17" bestFit="1" customWidth="1"/>
    <col min="2" max="2" width="17.140625" style="17" bestFit="1" customWidth="1"/>
    <col min="3" max="3" width="14.42578125" style="17" bestFit="1" customWidth="1"/>
    <col min="4" max="4" width="7.42578125" style="17" customWidth="1"/>
    <col min="5" max="5" width="15.42578125" style="17" bestFit="1" customWidth="1"/>
    <col min="6" max="6" width="8" style="54" bestFit="1" customWidth="1"/>
    <col min="7" max="7" width="8.85546875" style="20" customWidth="1"/>
    <col min="8" max="8" width="15.28515625" style="17" bestFit="1" customWidth="1"/>
    <col min="9" max="9" width="7.28515625" style="20" bestFit="1" customWidth="1"/>
    <col min="10" max="10" width="8.85546875" style="20" customWidth="1"/>
    <col min="11" max="11" width="9.7109375" style="17" bestFit="1" customWidth="1"/>
    <col min="12" max="12" width="7.28515625" style="20" bestFit="1" customWidth="1"/>
    <col min="13" max="13" width="8.85546875" style="20" customWidth="1"/>
    <col min="14" max="14" width="9.7109375" style="17" bestFit="1" customWidth="1"/>
    <col min="15" max="15" width="7.28515625" style="20" bestFit="1" customWidth="1"/>
    <col min="16" max="16" width="8.85546875" style="20" customWidth="1"/>
    <col min="17" max="17" width="9.7109375" style="17" bestFit="1" customWidth="1"/>
    <col min="18" max="18" width="7.28515625" style="20" bestFit="1" customWidth="1"/>
    <col min="19" max="19" width="8.85546875" style="20" customWidth="1"/>
    <col min="20" max="20" width="9.7109375" style="17" bestFit="1" customWidth="1"/>
    <col min="21" max="21" width="7.28515625" style="20" bestFit="1" customWidth="1"/>
    <col min="22" max="22" width="8.85546875" style="20" customWidth="1"/>
    <col min="23" max="24" width="7.28515625" style="20" bestFit="1" customWidth="1"/>
    <col min="25" max="25" width="8.85546875" style="20" customWidth="1"/>
    <col min="26" max="39" width="14" style="20" customWidth="1"/>
    <col min="40" max="16384" width="18.5703125" style="17"/>
  </cols>
  <sheetData>
    <row r="1" spans="1:40" s="19" customFormat="1" ht="30" x14ac:dyDescent="0.25">
      <c r="A1" s="21" t="s">
        <v>0</v>
      </c>
      <c r="B1" s="22" t="s">
        <v>1</v>
      </c>
      <c r="C1" s="23" t="s">
        <v>2</v>
      </c>
      <c r="D1" s="21" t="s">
        <v>9</v>
      </c>
      <c r="E1" s="21" t="s">
        <v>40</v>
      </c>
      <c r="F1" s="51" t="s">
        <v>42</v>
      </c>
      <c r="G1" s="23" t="s">
        <v>59</v>
      </c>
      <c r="H1" s="21" t="s">
        <v>41</v>
      </c>
      <c r="I1" s="22" t="s">
        <v>43</v>
      </c>
      <c r="J1" s="23" t="s">
        <v>66</v>
      </c>
      <c r="K1" s="21" t="s">
        <v>44</v>
      </c>
      <c r="L1" s="22" t="s">
        <v>45</v>
      </c>
      <c r="M1" s="23" t="s">
        <v>65</v>
      </c>
      <c r="N1" s="21" t="s">
        <v>46</v>
      </c>
      <c r="O1" s="22" t="s">
        <v>47</v>
      </c>
      <c r="P1" s="23" t="s">
        <v>64</v>
      </c>
      <c r="Q1" s="21" t="s">
        <v>48</v>
      </c>
      <c r="R1" s="22" t="s">
        <v>49</v>
      </c>
      <c r="S1" s="23" t="s">
        <v>63</v>
      </c>
      <c r="T1" s="21" t="s">
        <v>50</v>
      </c>
      <c r="U1" s="22" t="s">
        <v>51</v>
      </c>
      <c r="V1" s="23" t="s">
        <v>62</v>
      </c>
      <c r="W1" s="21" t="s">
        <v>52</v>
      </c>
      <c r="X1" s="22" t="s">
        <v>79</v>
      </c>
      <c r="Y1" s="23" t="s">
        <v>61</v>
      </c>
      <c r="Z1" s="65" t="s">
        <v>364</v>
      </c>
      <c r="AA1" s="65" t="s">
        <v>365</v>
      </c>
      <c r="AB1" s="65" t="s">
        <v>366</v>
      </c>
      <c r="AC1" s="65" t="s">
        <v>367</v>
      </c>
      <c r="AD1" s="65" t="s">
        <v>368</v>
      </c>
      <c r="AE1" s="65" t="s">
        <v>369</v>
      </c>
      <c r="AF1" s="65" t="s">
        <v>370</v>
      </c>
      <c r="AG1" s="65" t="s">
        <v>371</v>
      </c>
      <c r="AH1" s="65" t="s">
        <v>372</v>
      </c>
      <c r="AI1" s="65" t="s">
        <v>373</v>
      </c>
      <c r="AJ1" s="65" t="s">
        <v>374</v>
      </c>
      <c r="AK1" s="65" t="s">
        <v>375</v>
      </c>
      <c r="AL1" s="65" t="s">
        <v>376</v>
      </c>
      <c r="AM1" s="65" t="s">
        <v>377</v>
      </c>
      <c r="AN1" s="65"/>
    </row>
    <row r="2" spans="1:40" x14ac:dyDescent="0.25">
      <c r="A2" s="29" t="s">
        <v>36</v>
      </c>
      <c r="B2" s="25" t="s">
        <v>35</v>
      </c>
      <c r="C2" s="26" t="s">
        <v>35</v>
      </c>
      <c r="D2" s="24" t="s">
        <v>11</v>
      </c>
      <c r="E2" s="24"/>
      <c r="F2" s="52"/>
      <c r="G2" s="28"/>
      <c r="H2" s="24"/>
      <c r="I2" s="27"/>
      <c r="J2" s="28"/>
      <c r="K2" s="24"/>
      <c r="L2" s="27"/>
      <c r="M2" s="28"/>
      <c r="N2" s="24"/>
      <c r="O2" s="27"/>
      <c r="P2" s="28"/>
      <c r="Q2" s="24"/>
      <c r="R2" s="27"/>
      <c r="S2" s="28"/>
      <c r="T2" s="24"/>
      <c r="U2" s="27"/>
      <c r="V2" s="28"/>
      <c r="W2" s="29"/>
      <c r="X2" s="27"/>
      <c r="Y2" s="28"/>
      <c r="AN2" s="17" t="str">
        <f t="shared" ref="AN2:AN33" si="0">CONCATENATE(Z2," ",AA2," ",AB2," ",AC2," ",AD2," ",AE2," ",AF2," ",AG2," ",AH2," ",AI2," ",AJ2," ",AK2," ",AL2," ",AM2)</f>
        <v xml:space="preserve">             </v>
      </c>
    </row>
    <row r="3" spans="1:40" x14ac:dyDescent="0.25">
      <c r="A3" s="24" t="s">
        <v>316</v>
      </c>
      <c r="B3" s="25"/>
      <c r="C3" s="26"/>
      <c r="D3" s="24"/>
      <c r="E3" s="24"/>
      <c r="F3" s="52"/>
      <c r="G3" s="28"/>
      <c r="H3" s="24"/>
      <c r="I3" s="27"/>
      <c r="J3" s="28"/>
      <c r="K3" s="24"/>
      <c r="L3" s="27"/>
      <c r="M3" s="28"/>
      <c r="N3" s="24"/>
      <c r="O3" s="27"/>
      <c r="P3" s="28"/>
      <c r="Q3" s="24"/>
      <c r="R3" s="27"/>
      <c r="S3" s="28"/>
      <c r="T3" s="24"/>
      <c r="U3" s="27"/>
      <c r="V3" s="28"/>
      <c r="W3" s="29"/>
      <c r="X3" s="27"/>
      <c r="Y3" s="28"/>
      <c r="AN3" s="17" t="str">
        <f t="shared" si="0"/>
        <v xml:space="preserve">             </v>
      </c>
    </row>
    <row r="4" spans="1:40" x14ac:dyDescent="0.25">
      <c r="A4" s="24" t="s">
        <v>31</v>
      </c>
      <c r="B4" s="25" t="s">
        <v>135</v>
      </c>
      <c r="C4" s="26" t="s">
        <v>8</v>
      </c>
      <c r="D4" s="24" t="s">
        <v>11</v>
      </c>
      <c r="E4" s="24" t="s">
        <v>54</v>
      </c>
      <c r="F4" s="52">
        <v>25</v>
      </c>
      <c r="G4" s="28" t="s">
        <v>60</v>
      </c>
      <c r="H4" s="24"/>
      <c r="I4" s="27"/>
      <c r="J4" s="28"/>
      <c r="K4" s="24"/>
      <c r="L4" s="27"/>
      <c r="M4" s="28"/>
      <c r="N4" s="24"/>
      <c r="O4" s="27"/>
      <c r="P4" s="28"/>
      <c r="Q4" s="24"/>
      <c r="R4" s="27"/>
      <c r="S4" s="28"/>
      <c r="T4" s="24"/>
      <c r="U4" s="27"/>
      <c r="V4" s="28"/>
      <c r="W4" s="29"/>
      <c r="X4" s="27"/>
      <c r="Y4" s="28"/>
      <c r="AG4" s="20" t="s">
        <v>385</v>
      </c>
      <c r="AN4" s="17" t="str">
        <f t="shared" si="0"/>
        <v xml:space="preserve">       La      </v>
      </c>
    </row>
    <row r="5" spans="1:40" x14ac:dyDescent="0.25">
      <c r="A5" s="24" t="s">
        <v>488</v>
      </c>
      <c r="B5" s="25" t="s">
        <v>135</v>
      </c>
      <c r="C5" s="26" t="s">
        <v>8</v>
      </c>
      <c r="D5" s="24" t="s">
        <v>11</v>
      </c>
      <c r="E5" s="24" t="s">
        <v>132</v>
      </c>
      <c r="F5" s="52">
        <v>25</v>
      </c>
      <c r="G5" s="28" t="s">
        <v>60</v>
      </c>
      <c r="H5" s="24"/>
      <c r="I5" s="27"/>
      <c r="J5" s="28"/>
      <c r="K5" s="24"/>
      <c r="L5" s="27"/>
      <c r="M5" s="28"/>
      <c r="N5" s="24"/>
      <c r="O5" s="27"/>
      <c r="P5" s="28"/>
      <c r="Q5" s="24"/>
      <c r="R5" s="27"/>
      <c r="S5" s="28"/>
      <c r="T5" s="24"/>
      <c r="U5" s="27"/>
      <c r="V5" s="28"/>
      <c r="W5" s="29"/>
      <c r="X5" s="27"/>
      <c r="Y5" s="28"/>
      <c r="AG5" s="20" t="s">
        <v>385</v>
      </c>
      <c r="AN5" s="17" t="str">
        <f t="shared" si="0"/>
        <v xml:space="preserve">       La      </v>
      </c>
    </row>
    <row r="6" spans="1:40" x14ac:dyDescent="0.25">
      <c r="A6" s="24" t="s">
        <v>209</v>
      </c>
      <c r="B6" s="25" t="s">
        <v>135</v>
      </c>
      <c r="C6" s="26" t="s">
        <v>8</v>
      </c>
      <c r="D6" s="24" t="s">
        <v>11</v>
      </c>
      <c r="E6" s="24" t="s">
        <v>210</v>
      </c>
      <c r="F6" s="52">
        <v>1</v>
      </c>
      <c r="G6" s="28" t="s">
        <v>168</v>
      </c>
      <c r="H6" s="24"/>
      <c r="I6" s="27"/>
      <c r="J6" s="28"/>
      <c r="K6" s="24"/>
      <c r="L6" s="27"/>
      <c r="M6" s="28"/>
      <c r="N6" s="24"/>
      <c r="O6" s="27"/>
      <c r="P6" s="28"/>
      <c r="Q6" s="24"/>
      <c r="R6" s="27"/>
      <c r="S6" s="28"/>
      <c r="T6" s="24"/>
      <c r="U6" s="27"/>
      <c r="V6" s="28"/>
      <c r="W6" s="29"/>
      <c r="X6" s="27"/>
      <c r="Y6" s="28"/>
      <c r="AG6" s="20" t="s">
        <v>385</v>
      </c>
      <c r="AN6" s="17" t="str">
        <f t="shared" si="0"/>
        <v xml:space="preserve">       La      </v>
      </c>
    </row>
    <row r="7" spans="1:40" x14ac:dyDescent="0.25">
      <c r="A7" s="24" t="s">
        <v>252</v>
      </c>
      <c r="B7" s="25" t="s">
        <v>135</v>
      </c>
      <c r="C7" s="26" t="s">
        <v>8</v>
      </c>
      <c r="D7" s="24" t="s">
        <v>11</v>
      </c>
      <c r="E7" s="24" t="s">
        <v>253</v>
      </c>
      <c r="F7" s="52">
        <v>20</v>
      </c>
      <c r="G7" s="28" t="s">
        <v>60</v>
      </c>
      <c r="H7" s="24"/>
      <c r="I7" s="27"/>
      <c r="J7" s="28"/>
      <c r="K7" s="24"/>
      <c r="L7" s="27"/>
      <c r="M7" s="28"/>
      <c r="N7" s="24"/>
      <c r="O7" s="27"/>
      <c r="P7" s="28"/>
      <c r="Q7" s="24"/>
      <c r="R7" s="27"/>
      <c r="S7" s="28"/>
      <c r="T7" s="24"/>
      <c r="U7" s="27"/>
      <c r="V7" s="28"/>
      <c r="W7" s="29"/>
      <c r="X7" s="27"/>
      <c r="Y7" s="28"/>
      <c r="AG7" s="20" t="s">
        <v>385</v>
      </c>
      <c r="AN7" s="17" t="str">
        <f t="shared" si="0"/>
        <v xml:space="preserve">       La      </v>
      </c>
    </row>
    <row r="8" spans="1:40" x14ac:dyDescent="0.25">
      <c r="A8" s="24" t="s">
        <v>145</v>
      </c>
      <c r="B8" s="25" t="s">
        <v>135</v>
      </c>
      <c r="C8" s="26" t="s">
        <v>8</v>
      </c>
      <c r="D8" s="24" t="s">
        <v>11</v>
      </c>
      <c r="E8" s="24" t="s">
        <v>145</v>
      </c>
      <c r="F8" s="52">
        <v>25</v>
      </c>
      <c r="G8" s="28" t="s">
        <v>60</v>
      </c>
      <c r="H8" s="24"/>
      <c r="I8" s="27"/>
      <c r="J8" s="28"/>
      <c r="K8" s="24"/>
      <c r="L8" s="27"/>
      <c r="M8" s="28"/>
      <c r="N8" s="24"/>
      <c r="O8" s="27"/>
      <c r="P8" s="28"/>
      <c r="Q8" s="24"/>
      <c r="R8" s="27"/>
      <c r="S8" s="28"/>
      <c r="T8" s="24"/>
      <c r="U8" s="27"/>
      <c r="V8" s="28"/>
      <c r="W8" s="29"/>
      <c r="X8" s="27"/>
      <c r="Y8" s="28"/>
      <c r="AG8" s="20" t="s">
        <v>385</v>
      </c>
      <c r="AN8" s="17" t="str">
        <f t="shared" si="0"/>
        <v xml:space="preserve">       La      </v>
      </c>
    </row>
    <row r="9" spans="1:40" x14ac:dyDescent="0.25">
      <c r="A9" s="17" t="s">
        <v>198</v>
      </c>
      <c r="B9" s="17" t="s">
        <v>15</v>
      </c>
      <c r="C9" s="17" t="s">
        <v>8</v>
      </c>
      <c r="D9" s="17" t="s">
        <v>11</v>
      </c>
      <c r="E9" s="17" t="s">
        <v>395</v>
      </c>
      <c r="F9" s="54">
        <v>1</v>
      </c>
      <c r="G9" s="20" t="s">
        <v>149</v>
      </c>
      <c r="AD9" s="20" t="s">
        <v>389</v>
      </c>
      <c r="AG9" s="20" t="s">
        <v>385</v>
      </c>
      <c r="AN9" s="17" t="str">
        <f t="shared" si="0"/>
        <v xml:space="preserve">    O   La      </v>
      </c>
    </row>
    <row r="10" spans="1:40" x14ac:dyDescent="0.25">
      <c r="A10" s="24" t="s">
        <v>211</v>
      </c>
      <c r="B10" s="25" t="s">
        <v>135</v>
      </c>
      <c r="C10" s="26" t="s">
        <v>8</v>
      </c>
      <c r="D10" s="24" t="s">
        <v>11</v>
      </c>
      <c r="E10" s="24" t="s">
        <v>135</v>
      </c>
      <c r="F10" s="52">
        <v>1</v>
      </c>
      <c r="G10" s="28" t="s">
        <v>168</v>
      </c>
      <c r="H10" s="24"/>
      <c r="I10" s="27"/>
      <c r="J10" s="28"/>
      <c r="K10" s="24"/>
      <c r="L10" s="27"/>
      <c r="M10" s="28"/>
      <c r="N10" s="24"/>
      <c r="O10" s="27"/>
      <c r="P10" s="28"/>
      <c r="Q10" s="24"/>
      <c r="R10" s="27"/>
      <c r="S10" s="28"/>
      <c r="T10" s="24"/>
      <c r="U10" s="27"/>
      <c r="V10" s="28"/>
      <c r="W10" s="29"/>
      <c r="X10" s="27"/>
      <c r="Y10" s="28"/>
      <c r="AG10" s="20" t="s">
        <v>385</v>
      </c>
      <c r="AN10" s="17" t="str">
        <f t="shared" si="0"/>
        <v xml:space="preserve">       La      </v>
      </c>
    </row>
    <row r="11" spans="1:40" x14ac:dyDescent="0.25">
      <c r="A11" s="24" t="s">
        <v>159</v>
      </c>
      <c r="B11" s="25" t="s">
        <v>135</v>
      </c>
      <c r="C11" s="26" t="s">
        <v>8</v>
      </c>
      <c r="D11" s="24" t="s">
        <v>11</v>
      </c>
      <c r="E11" s="24" t="s">
        <v>160</v>
      </c>
      <c r="F11" s="52">
        <v>110</v>
      </c>
      <c r="G11" s="28" t="s">
        <v>60</v>
      </c>
      <c r="H11" s="24" t="s">
        <v>161</v>
      </c>
      <c r="I11" s="27" t="s">
        <v>87</v>
      </c>
      <c r="J11" s="28"/>
      <c r="K11" s="24"/>
      <c r="L11" s="27"/>
      <c r="M11" s="28"/>
      <c r="N11" s="24"/>
      <c r="O11" s="27"/>
      <c r="P11" s="28"/>
      <c r="Q11" s="24"/>
      <c r="R11" s="27"/>
      <c r="S11" s="28"/>
      <c r="T11" s="24"/>
      <c r="U11" s="27"/>
      <c r="V11" s="28"/>
      <c r="W11" s="29"/>
      <c r="X11" s="27"/>
      <c r="Y11" s="28"/>
      <c r="AG11" s="20" t="s">
        <v>385</v>
      </c>
      <c r="AN11" s="17" t="str">
        <f t="shared" si="0"/>
        <v xml:space="preserve">       La      </v>
      </c>
    </row>
    <row r="12" spans="1:40" x14ac:dyDescent="0.25">
      <c r="A12" s="57" t="s">
        <v>492</v>
      </c>
      <c r="B12" s="25" t="s">
        <v>135</v>
      </c>
      <c r="C12" s="26" t="s">
        <v>8</v>
      </c>
      <c r="D12" s="24" t="s">
        <v>11</v>
      </c>
      <c r="E12" s="24" t="s">
        <v>160</v>
      </c>
      <c r="F12" s="52">
        <v>110</v>
      </c>
      <c r="G12" s="28" t="s">
        <v>60</v>
      </c>
      <c r="H12" s="24" t="s">
        <v>161</v>
      </c>
      <c r="I12" s="27" t="s">
        <v>87</v>
      </c>
      <c r="J12" s="28"/>
      <c r="K12" s="24" t="s">
        <v>259</v>
      </c>
      <c r="L12" s="27"/>
      <c r="M12" s="28" t="s">
        <v>87</v>
      </c>
      <c r="N12" s="24"/>
      <c r="O12" s="27"/>
      <c r="P12" s="28"/>
      <c r="Q12" s="24"/>
      <c r="R12" s="27"/>
      <c r="S12" s="28"/>
      <c r="T12" s="24"/>
      <c r="U12" s="27"/>
      <c r="V12" s="28"/>
      <c r="W12" s="29"/>
      <c r="X12" s="27"/>
      <c r="Y12" s="28"/>
      <c r="AG12" s="20" t="s">
        <v>385</v>
      </c>
      <c r="AN12" s="17" t="str">
        <f t="shared" si="0"/>
        <v xml:space="preserve">       La      </v>
      </c>
    </row>
    <row r="13" spans="1:40" x14ac:dyDescent="0.25">
      <c r="A13" s="24" t="s">
        <v>351</v>
      </c>
      <c r="B13" s="25" t="s">
        <v>135</v>
      </c>
      <c r="C13" s="26" t="s">
        <v>8</v>
      </c>
      <c r="D13" s="24" t="s">
        <v>11</v>
      </c>
      <c r="E13" s="24" t="s">
        <v>312</v>
      </c>
      <c r="F13" s="52">
        <v>30</v>
      </c>
      <c r="G13" s="28" t="s">
        <v>60</v>
      </c>
      <c r="H13" s="24"/>
      <c r="I13" s="27"/>
      <c r="J13" s="28"/>
      <c r="K13" s="24"/>
      <c r="L13" s="27"/>
      <c r="M13" s="28"/>
      <c r="N13" s="24"/>
      <c r="O13" s="27"/>
      <c r="P13" s="28"/>
      <c r="Q13" s="24"/>
      <c r="R13" s="27"/>
      <c r="S13" s="28"/>
      <c r="T13" s="24"/>
      <c r="U13" s="27"/>
      <c r="V13" s="28"/>
      <c r="W13" s="29"/>
      <c r="X13" s="27"/>
      <c r="Y13" s="28"/>
      <c r="AG13" s="20" t="s">
        <v>385</v>
      </c>
      <c r="AN13" s="17" t="str">
        <f t="shared" si="0"/>
        <v xml:space="preserve">       La      </v>
      </c>
    </row>
    <row r="14" spans="1:40" x14ac:dyDescent="0.25">
      <c r="A14" s="24" t="s">
        <v>281</v>
      </c>
      <c r="B14" s="25" t="s">
        <v>135</v>
      </c>
      <c r="C14" s="26" t="s">
        <v>8</v>
      </c>
      <c r="D14" s="24" t="s">
        <v>11</v>
      </c>
      <c r="E14" s="24" t="s">
        <v>282</v>
      </c>
      <c r="F14" s="52">
        <v>2</v>
      </c>
      <c r="G14" s="28" t="s">
        <v>283</v>
      </c>
      <c r="H14" s="24"/>
      <c r="I14" s="27"/>
      <c r="J14" s="28"/>
      <c r="K14" s="24"/>
      <c r="L14" s="27"/>
      <c r="M14" s="28"/>
      <c r="N14" s="24"/>
      <c r="O14" s="27"/>
      <c r="P14" s="28"/>
      <c r="Q14" s="24"/>
      <c r="R14" s="27"/>
      <c r="S14" s="28"/>
      <c r="T14" s="24"/>
      <c r="U14" s="27"/>
      <c r="V14" s="28"/>
      <c r="W14" s="29"/>
      <c r="X14" s="27"/>
      <c r="Y14" s="28"/>
      <c r="AG14" s="20" t="s">
        <v>385</v>
      </c>
      <c r="AN14" s="17" t="str">
        <f t="shared" si="0"/>
        <v xml:space="preserve">       La      </v>
      </c>
    </row>
    <row r="15" spans="1:40" x14ac:dyDescent="0.25">
      <c r="A15" s="24" t="s">
        <v>202</v>
      </c>
      <c r="B15" s="25" t="s">
        <v>135</v>
      </c>
      <c r="C15" s="26" t="s">
        <v>8</v>
      </c>
      <c r="D15" s="24" t="s">
        <v>11</v>
      </c>
      <c r="E15" s="24" t="s">
        <v>202</v>
      </c>
      <c r="F15" s="52">
        <v>25</v>
      </c>
      <c r="G15" s="28" t="s">
        <v>60</v>
      </c>
      <c r="H15" s="24"/>
      <c r="I15" s="27"/>
      <c r="J15" s="28"/>
      <c r="K15" s="24"/>
      <c r="L15" s="27"/>
      <c r="M15" s="28"/>
      <c r="N15" s="24"/>
      <c r="O15" s="27"/>
      <c r="P15" s="28"/>
      <c r="Q15" s="24"/>
      <c r="R15" s="27"/>
      <c r="S15" s="28"/>
      <c r="T15" s="24"/>
      <c r="U15" s="27"/>
      <c r="V15" s="28"/>
      <c r="W15" s="29"/>
      <c r="X15" s="27"/>
      <c r="Y15" s="28"/>
      <c r="AG15" s="20" t="s">
        <v>385</v>
      </c>
      <c r="AN15" s="17" t="str">
        <f t="shared" si="0"/>
        <v xml:space="preserve">       La      </v>
      </c>
    </row>
    <row r="16" spans="1:40" x14ac:dyDescent="0.25">
      <c r="A16" s="24" t="s">
        <v>166</v>
      </c>
      <c r="B16" s="25" t="s">
        <v>135</v>
      </c>
      <c r="C16" s="26" t="s">
        <v>8</v>
      </c>
      <c r="D16" s="24" t="s">
        <v>11</v>
      </c>
      <c r="E16" s="24" t="s">
        <v>167</v>
      </c>
      <c r="F16" s="52">
        <v>1</v>
      </c>
      <c r="G16" s="28" t="s">
        <v>149</v>
      </c>
      <c r="H16" s="24"/>
      <c r="I16" s="27"/>
      <c r="J16" s="28"/>
      <c r="K16" s="24"/>
      <c r="L16" s="27"/>
      <c r="M16" s="28"/>
      <c r="N16" s="24"/>
      <c r="O16" s="27"/>
      <c r="P16" s="28"/>
      <c r="Q16" s="24"/>
      <c r="R16" s="27"/>
      <c r="S16" s="28"/>
      <c r="T16" s="24"/>
      <c r="U16" s="27"/>
      <c r="V16" s="28"/>
      <c r="W16" s="29"/>
      <c r="X16" s="27"/>
      <c r="Y16" s="28"/>
      <c r="AG16" s="20" t="s">
        <v>385</v>
      </c>
      <c r="AN16" s="17" t="str">
        <f t="shared" si="0"/>
        <v xml:space="preserve">       La      </v>
      </c>
    </row>
    <row r="17" spans="1:40" x14ac:dyDescent="0.25">
      <c r="A17" s="24" t="s">
        <v>180</v>
      </c>
      <c r="B17" s="25" t="s">
        <v>15</v>
      </c>
      <c r="C17" s="26" t="s">
        <v>8</v>
      </c>
      <c r="D17" s="24" t="s">
        <v>11</v>
      </c>
      <c r="E17" s="24" t="s">
        <v>186</v>
      </c>
      <c r="F17" s="52">
        <v>1</v>
      </c>
      <c r="G17" s="28" t="s">
        <v>149</v>
      </c>
      <c r="H17" s="24"/>
      <c r="I17" s="27"/>
      <c r="J17" s="28"/>
      <c r="K17" s="24"/>
      <c r="L17" s="27"/>
      <c r="M17" s="28"/>
      <c r="N17" s="24"/>
      <c r="O17" s="27"/>
      <c r="P17" s="28"/>
      <c r="Q17" s="24"/>
      <c r="R17" s="27"/>
      <c r="S17" s="28"/>
      <c r="T17" s="24"/>
      <c r="U17" s="27"/>
      <c r="V17" s="28"/>
      <c r="W17" s="29"/>
      <c r="X17" s="27"/>
      <c r="Y17" s="28"/>
      <c r="AG17" s="20" t="s">
        <v>385</v>
      </c>
      <c r="AN17" s="17" t="str">
        <f t="shared" si="0"/>
        <v xml:space="preserve">       La      </v>
      </c>
    </row>
    <row r="18" spans="1:40" x14ac:dyDescent="0.25">
      <c r="A18" s="56" t="s">
        <v>147</v>
      </c>
      <c r="B18" s="25" t="s">
        <v>135</v>
      </c>
      <c r="C18" s="26" t="s">
        <v>8</v>
      </c>
      <c r="D18" s="24" t="s">
        <v>11</v>
      </c>
      <c r="E18" s="56" t="s">
        <v>148</v>
      </c>
      <c r="F18" s="52">
        <v>1</v>
      </c>
      <c r="G18" s="28" t="s">
        <v>149</v>
      </c>
      <c r="H18" s="24"/>
      <c r="I18" s="27"/>
      <c r="J18" s="28"/>
      <c r="K18" s="24"/>
      <c r="L18" s="27"/>
      <c r="M18" s="28"/>
      <c r="N18" s="24"/>
      <c r="O18" s="27"/>
      <c r="P18" s="28"/>
      <c r="Q18" s="24"/>
      <c r="R18" s="27"/>
      <c r="S18" s="28"/>
      <c r="T18" s="24"/>
      <c r="U18" s="27"/>
      <c r="V18" s="28"/>
      <c r="W18" s="29"/>
      <c r="X18" s="27"/>
      <c r="Y18" s="28"/>
      <c r="AG18" s="20" t="s">
        <v>385</v>
      </c>
      <c r="AN18" s="17" t="str">
        <f t="shared" si="0"/>
        <v xml:space="preserve">       La      </v>
      </c>
    </row>
    <row r="19" spans="1:40" x14ac:dyDescent="0.25">
      <c r="A19" s="24" t="s">
        <v>172</v>
      </c>
      <c r="B19" s="25" t="s">
        <v>135</v>
      </c>
      <c r="C19" s="26" t="s">
        <v>8</v>
      </c>
      <c r="D19" s="24" t="s">
        <v>11</v>
      </c>
      <c r="E19" s="24" t="s">
        <v>305</v>
      </c>
      <c r="F19" s="52">
        <v>1</v>
      </c>
      <c r="G19" s="28" t="s">
        <v>149</v>
      </c>
      <c r="H19" s="24"/>
      <c r="I19" s="27"/>
      <c r="J19" s="28"/>
      <c r="K19" s="24"/>
      <c r="L19" s="27"/>
      <c r="M19" s="28"/>
      <c r="N19" s="24"/>
      <c r="O19" s="27"/>
      <c r="P19" s="28"/>
      <c r="Q19" s="24"/>
      <c r="R19" s="27"/>
      <c r="S19" s="28"/>
      <c r="T19" s="24"/>
      <c r="U19" s="27"/>
      <c r="V19" s="28"/>
      <c r="W19" s="29"/>
      <c r="X19" s="27"/>
      <c r="Y19" s="28"/>
      <c r="AG19" s="20" t="s">
        <v>385</v>
      </c>
      <c r="AN19" s="17" t="str">
        <f t="shared" si="0"/>
        <v xml:space="preserve">       La      </v>
      </c>
    </row>
    <row r="20" spans="1:40" x14ac:dyDescent="0.25">
      <c r="A20" s="24" t="s">
        <v>230</v>
      </c>
      <c r="B20" s="25" t="s">
        <v>15</v>
      </c>
      <c r="C20" s="26" t="s">
        <v>8</v>
      </c>
      <c r="D20" s="24" t="s">
        <v>11</v>
      </c>
      <c r="E20" s="24" t="s">
        <v>185</v>
      </c>
      <c r="F20" s="52">
        <v>0.1</v>
      </c>
      <c r="G20" s="28" t="s">
        <v>78</v>
      </c>
      <c r="H20" s="24" t="s">
        <v>188</v>
      </c>
      <c r="I20" s="27">
        <v>30</v>
      </c>
      <c r="J20" s="28" t="s">
        <v>60</v>
      </c>
      <c r="K20" s="24" t="s">
        <v>189</v>
      </c>
      <c r="L20" s="27" t="s">
        <v>87</v>
      </c>
      <c r="M20" s="28"/>
      <c r="N20" s="24"/>
      <c r="O20" s="27"/>
      <c r="P20" s="28"/>
      <c r="Q20" s="24"/>
      <c r="R20" s="27"/>
      <c r="S20" s="28"/>
      <c r="T20" s="24"/>
      <c r="U20" s="27"/>
      <c r="V20" s="28"/>
      <c r="W20" s="29"/>
      <c r="X20" s="27"/>
      <c r="Y20" s="28"/>
      <c r="Z20" s="20" t="s">
        <v>378</v>
      </c>
      <c r="AG20" s="20" t="s">
        <v>393</v>
      </c>
      <c r="AN20" s="17" t="str">
        <f>CONCATENATE(Z20," ",AA20," ",AB20," ",AC20," ",AD20," ",AE20," ",AF20," ",AG20," ",AH20," ",AI20," ",AJ20," ",AK20," ",AL20," ",AM20)</f>
        <v xml:space="preserve">G       La       </v>
      </c>
    </row>
    <row r="21" spans="1:40" x14ac:dyDescent="0.25">
      <c r="A21" s="24" t="s">
        <v>536</v>
      </c>
      <c r="B21" s="25" t="s">
        <v>15</v>
      </c>
      <c r="C21" s="26" t="s">
        <v>8</v>
      </c>
      <c r="D21" s="24" t="s">
        <v>11</v>
      </c>
      <c r="E21" s="24" t="s">
        <v>284</v>
      </c>
      <c r="F21" s="27" t="s">
        <v>87</v>
      </c>
      <c r="G21" s="28"/>
      <c r="H21" s="24" t="s">
        <v>215</v>
      </c>
      <c r="I21" s="27"/>
      <c r="J21" s="28"/>
      <c r="K21" s="24" t="s">
        <v>286</v>
      </c>
      <c r="L21" s="27"/>
      <c r="M21" s="28"/>
      <c r="N21" s="24" t="s">
        <v>320</v>
      </c>
      <c r="O21" s="27"/>
      <c r="P21" s="28"/>
      <c r="Q21" s="24"/>
      <c r="R21" s="27"/>
      <c r="S21" s="28"/>
      <c r="T21" s="24"/>
      <c r="U21" s="27"/>
      <c r="V21" s="28"/>
      <c r="W21" s="29"/>
      <c r="X21" s="27"/>
      <c r="Y21" s="28"/>
      <c r="AD21" s="20" t="s">
        <v>389</v>
      </c>
      <c r="AG21" s="20" t="s">
        <v>385</v>
      </c>
      <c r="AN21" s="17" t="str">
        <f t="shared" ref="AN21" si="1">CONCATENATE(Z21," ",AA21," ",AB21," ",AC21," ",AD21," ",AE21," ",AF21," ",AG21," ",AH21," ",AI21," ",AJ21," ",AK21," ",AL21," ",AM21)</f>
        <v xml:space="preserve">    O   La      </v>
      </c>
    </row>
    <row r="22" spans="1:40" x14ac:dyDescent="0.25">
      <c r="A22" s="24" t="s">
        <v>417</v>
      </c>
      <c r="B22" s="25" t="s">
        <v>15</v>
      </c>
      <c r="C22" s="26" t="s">
        <v>418</v>
      </c>
      <c r="D22" s="24" t="s">
        <v>11</v>
      </c>
      <c r="E22" s="24"/>
      <c r="F22" s="52"/>
      <c r="G22" s="28"/>
      <c r="H22" s="24"/>
      <c r="I22" s="27"/>
      <c r="J22" s="28"/>
      <c r="K22" s="24"/>
      <c r="L22" s="27"/>
      <c r="M22" s="28"/>
      <c r="N22" s="24"/>
      <c r="O22" s="27"/>
      <c r="P22" s="28"/>
      <c r="Q22" s="24"/>
      <c r="R22" s="27"/>
      <c r="S22" s="28"/>
      <c r="T22" s="24"/>
      <c r="U22" s="27"/>
      <c r="V22" s="28"/>
      <c r="W22" s="29"/>
      <c r="X22" s="27"/>
      <c r="Y22" s="28"/>
      <c r="Z22" s="20" t="s">
        <v>378</v>
      </c>
      <c r="AG22" s="20" t="s">
        <v>385</v>
      </c>
      <c r="AN22" s="17" t="str">
        <f t="shared" si="0"/>
        <v xml:space="preserve">G       La      </v>
      </c>
    </row>
    <row r="23" spans="1:40" x14ac:dyDescent="0.25">
      <c r="A23" s="24" t="s">
        <v>537</v>
      </c>
      <c r="B23" s="25" t="s">
        <v>15</v>
      </c>
      <c r="C23" s="26" t="s">
        <v>8</v>
      </c>
      <c r="D23" s="24" t="s">
        <v>11</v>
      </c>
      <c r="E23" s="24"/>
      <c r="F23" s="52"/>
      <c r="G23" s="28"/>
      <c r="H23" s="24"/>
      <c r="I23" s="27"/>
      <c r="J23" s="28"/>
      <c r="K23" s="24"/>
      <c r="L23" s="27"/>
      <c r="M23" s="28"/>
      <c r="N23" s="24"/>
      <c r="O23" s="27"/>
      <c r="P23" s="28"/>
      <c r="Q23" s="24"/>
      <c r="R23" s="27"/>
      <c r="S23" s="28"/>
      <c r="T23" s="24"/>
      <c r="U23" s="27"/>
      <c r="V23" s="28"/>
      <c r="W23" s="29"/>
      <c r="X23" s="27"/>
      <c r="Y23" s="28"/>
      <c r="AG23" s="20" t="s">
        <v>385</v>
      </c>
      <c r="AN23" s="17" t="str">
        <f>CONCATENATE(Z23," ",AA23," ",AB23," ",AC23," ",AD23," ",AE23," ",AF23," ",AG23," ",AH23," ",AI23," ",AJ23," ",AK23," ",AL23," ",AM23)</f>
        <v xml:space="preserve">       La      </v>
      </c>
    </row>
    <row r="24" spans="1:40" x14ac:dyDescent="0.25">
      <c r="A24" s="24" t="s">
        <v>538</v>
      </c>
      <c r="B24" s="25" t="s">
        <v>15</v>
      </c>
      <c r="C24" s="26" t="s">
        <v>8</v>
      </c>
      <c r="D24" s="24" t="s">
        <v>11</v>
      </c>
      <c r="E24" s="24" t="s">
        <v>430</v>
      </c>
      <c r="F24" s="52">
        <v>1</v>
      </c>
      <c r="G24" s="28" t="s">
        <v>149</v>
      </c>
      <c r="H24" s="24"/>
      <c r="I24" s="27"/>
      <c r="J24" s="28"/>
      <c r="K24" s="24"/>
      <c r="L24" s="27"/>
      <c r="M24" s="28"/>
      <c r="N24" s="24"/>
      <c r="O24" s="27"/>
      <c r="P24" s="28"/>
      <c r="Q24" s="24"/>
      <c r="R24" s="27"/>
      <c r="S24" s="28"/>
      <c r="T24" s="24"/>
      <c r="U24" s="27"/>
      <c r="V24" s="28"/>
      <c r="W24" s="29"/>
      <c r="X24" s="27"/>
      <c r="Y24" s="28"/>
      <c r="AG24" s="20" t="s">
        <v>431</v>
      </c>
      <c r="AN24" s="17" t="str">
        <f t="shared" si="0"/>
        <v xml:space="preserve">       la      </v>
      </c>
    </row>
    <row r="25" spans="1:40" x14ac:dyDescent="0.25">
      <c r="A25" s="24" t="s">
        <v>438</v>
      </c>
      <c r="B25" s="25"/>
      <c r="C25" s="26"/>
      <c r="D25" s="24"/>
      <c r="E25" s="24"/>
      <c r="F25" s="52"/>
      <c r="G25" s="28"/>
      <c r="H25" s="24"/>
      <c r="I25" s="27"/>
      <c r="J25" s="28"/>
      <c r="K25" s="24"/>
      <c r="L25" s="27"/>
      <c r="M25" s="28"/>
      <c r="N25" s="24"/>
      <c r="O25" s="27"/>
      <c r="P25" s="28"/>
      <c r="Q25" s="24"/>
      <c r="R25" s="27"/>
      <c r="S25" s="28"/>
      <c r="T25" s="24"/>
      <c r="U25" s="27"/>
      <c r="V25" s="28"/>
      <c r="W25" s="29"/>
      <c r="X25" s="27"/>
      <c r="Y25" s="28"/>
      <c r="AN25" s="17" t="str">
        <f t="shared" si="0"/>
        <v xml:space="preserve">             </v>
      </c>
    </row>
    <row r="26" spans="1:40" x14ac:dyDescent="0.25">
      <c r="A26" s="24" t="s">
        <v>439</v>
      </c>
      <c r="B26" s="25"/>
      <c r="C26" s="26"/>
      <c r="D26" s="24"/>
      <c r="E26" s="24"/>
      <c r="F26" s="52"/>
      <c r="G26" s="28"/>
      <c r="H26" s="24"/>
      <c r="I26" s="27"/>
      <c r="J26" s="28"/>
      <c r="K26" s="24"/>
      <c r="L26" s="27"/>
      <c r="M26" s="28"/>
      <c r="N26" s="24"/>
      <c r="O26" s="27"/>
      <c r="P26" s="28"/>
      <c r="Q26" s="24"/>
      <c r="R26" s="27"/>
      <c r="S26" s="28"/>
      <c r="T26" s="24"/>
      <c r="U26" s="27"/>
      <c r="V26" s="28"/>
      <c r="W26" s="29"/>
      <c r="X26" s="27"/>
      <c r="Y26" s="28"/>
      <c r="AN26" s="17" t="str">
        <f t="shared" si="0"/>
        <v xml:space="preserve">             </v>
      </c>
    </row>
    <row r="27" spans="1:40" x14ac:dyDescent="0.25">
      <c r="A27" s="24" t="s">
        <v>539</v>
      </c>
      <c r="B27" s="25" t="s">
        <v>133</v>
      </c>
      <c r="C27" s="26" t="s">
        <v>8</v>
      </c>
      <c r="D27" s="24" t="s">
        <v>11</v>
      </c>
      <c r="E27" s="24" t="s">
        <v>134</v>
      </c>
      <c r="F27" s="52">
        <v>1</v>
      </c>
      <c r="G27" s="28" t="s">
        <v>149</v>
      </c>
      <c r="H27" s="24"/>
      <c r="I27" s="27"/>
      <c r="J27" s="28"/>
      <c r="K27" s="24"/>
      <c r="L27" s="27"/>
      <c r="M27" s="28"/>
      <c r="N27" s="24"/>
      <c r="O27" s="27"/>
      <c r="P27" s="28"/>
      <c r="Q27" s="24"/>
      <c r="R27" s="27"/>
      <c r="S27" s="28"/>
      <c r="T27" s="24"/>
      <c r="U27" s="27"/>
      <c r="V27" s="28"/>
      <c r="W27" s="29"/>
      <c r="X27" s="27"/>
      <c r="Y27" s="28"/>
      <c r="AG27" s="20" t="s">
        <v>385</v>
      </c>
      <c r="AN27" s="17" t="str">
        <f>CONCATENATE(Z27," ",AA27," ",AB27," ",AC27," ",AD27," ",AE27," ",AF27," ",AG27," ",AH27," ",AI27," ",AJ27," ",AK27," ",AL27," ",AM27)</f>
        <v xml:space="preserve">       La      </v>
      </c>
    </row>
    <row r="28" spans="1:40" x14ac:dyDescent="0.25">
      <c r="A28" s="24" t="s">
        <v>540</v>
      </c>
      <c r="B28" s="25" t="s">
        <v>15</v>
      </c>
      <c r="C28" s="26" t="s">
        <v>441</v>
      </c>
      <c r="D28" s="24" t="s">
        <v>11</v>
      </c>
      <c r="E28" s="24" t="s">
        <v>442</v>
      </c>
      <c r="F28" s="52">
        <v>1</v>
      </c>
      <c r="G28" s="28" t="s">
        <v>149</v>
      </c>
      <c r="H28" s="24"/>
      <c r="I28" s="27"/>
      <c r="J28" s="28"/>
      <c r="K28" s="24"/>
      <c r="L28" s="27"/>
      <c r="M28" s="28"/>
      <c r="N28" s="24"/>
      <c r="O28" s="27"/>
      <c r="P28" s="28"/>
      <c r="Q28" s="24"/>
      <c r="R28" s="27"/>
      <c r="S28" s="28"/>
      <c r="T28" s="24"/>
      <c r="U28" s="27"/>
      <c r="V28" s="28"/>
      <c r="W28" s="29"/>
      <c r="X28" s="27"/>
      <c r="Y28" s="28"/>
      <c r="AN28" s="17" t="str">
        <f t="shared" si="0"/>
        <v xml:space="preserve">             </v>
      </c>
    </row>
    <row r="29" spans="1:40" x14ac:dyDescent="0.25">
      <c r="A29" s="24" t="s">
        <v>447</v>
      </c>
      <c r="B29" s="25" t="s">
        <v>135</v>
      </c>
      <c r="C29" s="26" t="s">
        <v>8</v>
      </c>
      <c r="D29" s="24" t="s">
        <v>11</v>
      </c>
      <c r="E29" s="24" t="s">
        <v>448</v>
      </c>
      <c r="F29" s="52">
        <v>90</v>
      </c>
      <c r="G29" s="28" t="s">
        <v>60</v>
      </c>
      <c r="H29" s="24"/>
      <c r="I29" s="27"/>
      <c r="J29" s="28"/>
      <c r="K29" s="24"/>
      <c r="L29" s="27"/>
      <c r="M29" s="28"/>
      <c r="N29" s="24"/>
      <c r="O29" s="27"/>
      <c r="P29" s="28"/>
      <c r="Q29" s="24"/>
      <c r="R29" s="27"/>
      <c r="S29" s="28"/>
      <c r="T29" s="24"/>
      <c r="U29" s="27"/>
      <c r="V29" s="28"/>
      <c r="W29" s="29"/>
      <c r="X29" s="27"/>
      <c r="Y29" s="28"/>
      <c r="AG29" s="20" t="s">
        <v>385</v>
      </c>
      <c r="AN29" s="17" t="str">
        <f t="shared" si="0"/>
        <v xml:space="preserve">       La      </v>
      </c>
    </row>
    <row r="30" spans="1:40" x14ac:dyDescent="0.25">
      <c r="A30" s="24" t="s">
        <v>555</v>
      </c>
      <c r="B30" s="25" t="s">
        <v>15</v>
      </c>
      <c r="C30" s="26" t="s">
        <v>8</v>
      </c>
      <c r="D30" s="24" t="s">
        <v>11</v>
      </c>
      <c r="E30" s="24" t="s">
        <v>215</v>
      </c>
      <c r="F30" s="52">
        <v>100</v>
      </c>
      <c r="G30" s="28" t="s">
        <v>67</v>
      </c>
      <c r="H30" s="24" t="s">
        <v>131</v>
      </c>
      <c r="I30" s="27">
        <v>20</v>
      </c>
      <c r="J30" s="28" t="s">
        <v>60</v>
      </c>
      <c r="K30" s="24" t="s">
        <v>556</v>
      </c>
      <c r="L30" s="27" t="s">
        <v>87</v>
      </c>
      <c r="M30" s="28"/>
      <c r="N30" s="24"/>
      <c r="O30" s="27"/>
      <c r="P30" s="28"/>
      <c r="Q30" s="24"/>
      <c r="R30" s="27"/>
      <c r="S30" s="28"/>
      <c r="T30" s="24"/>
      <c r="U30" s="27"/>
      <c r="V30" s="28"/>
      <c r="W30" s="29"/>
      <c r="X30" s="27"/>
      <c r="Y30" s="28"/>
      <c r="AG30" s="20" t="s">
        <v>385</v>
      </c>
      <c r="AN30" s="17" t="str">
        <f t="shared" si="0"/>
        <v xml:space="preserve">       La      </v>
      </c>
    </row>
    <row r="31" spans="1:40" x14ac:dyDescent="0.25">
      <c r="A31" s="24" t="s">
        <v>560</v>
      </c>
      <c r="B31" s="25" t="s">
        <v>15</v>
      </c>
      <c r="C31" s="26" t="s">
        <v>8</v>
      </c>
      <c r="D31" s="24" t="s">
        <v>11</v>
      </c>
      <c r="E31" s="24" t="s">
        <v>561</v>
      </c>
      <c r="F31" s="52">
        <v>90</v>
      </c>
      <c r="G31" s="28" t="s">
        <v>60</v>
      </c>
      <c r="H31" s="24"/>
      <c r="I31" s="27"/>
      <c r="J31" s="28"/>
      <c r="K31" s="24"/>
      <c r="L31" s="27"/>
      <c r="M31" s="28"/>
      <c r="N31" s="24"/>
      <c r="O31" s="27"/>
      <c r="P31" s="28"/>
      <c r="Q31" s="24"/>
      <c r="R31" s="27"/>
      <c r="S31" s="28"/>
      <c r="T31" s="24"/>
      <c r="U31" s="27"/>
      <c r="V31" s="28"/>
      <c r="W31" s="29"/>
      <c r="X31" s="27"/>
      <c r="Y31" s="28"/>
      <c r="AG31" s="20" t="s">
        <v>385</v>
      </c>
      <c r="AN31" s="17" t="str">
        <f t="shared" si="0"/>
        <v xml:space="preserve">       La      </v>
      </c>
    </row>
    <row r="32" spans="1:40" x14ac:dyDescent="0.25">
      <c r="A32" s="24"/>
      <c r="B32" s="25"/>
      <c r="C32" s="26"/>
      <c r="D32" s="24"/>
      <c r="E32" s="24"/>
      <c r="F32" s="52"/>
      <c r="G32" s="28"/>
      <c r="H32" s="24"/>
      <c r="I32" s="27"/>
      <c r="J32" s="28"/>
      <c r="K32" s="24"/>
      <c r="L32" s="27"/>
      <c r="M32" s="28"/>
      <c r="N32" s="24"/>
      <c r="O32" s="27"/>
      <c r="P32" s="28"/>
      <c r="Q32" s="24"/>
      <c r="R32" s="27"/>
      <c r="S32" s="28"/>
      <c r="T32" s="24"/>
      <c r="U32" s="27"/>
      <c r="V32" s="28"/>
      <c r="W32" s="29"/>
      <c r="X32" s="27"/>
      <c r="Y32" s="28"/>
      <c r="AN32" s="17" t="str">
        <f t="shared" si="0"/>
        <v xml:space="preserve">             </v>
      </c>
    </row>
    <row r="33" spans="1:40" x14ac:dyDescent="0.25">
      <c r="A33" s="24"/>
      <c r="B33" s="25"/>
      <c r="C33" s="26"/>
      <c r="D33" s="24"/>
      <c r="E33" s="24"/>
      <c r="F33" s="52"/>
      <c r="G33" s="28"/>
      <c r="H33" s="24"/>
      <c r="I33" s="27"/>
      <c r="J33" s="28"/>
      <c r="K33" s="24"/>
      <c r="L33" s="27"/>
      <c r="M33" s="28"/>
      <c r="N33" s="24"/>
      <c r="O33" s="27"/>
      <c r="P33" s="28"/>
      <c r="Q33" s="24"/>
      <c r="R33" s="27"/>
      <c r="S33" s="28"/>
      <c r="T33" s="24"/>
      <c r="U33" s="27"/>
      <c r="V33" s="28"/>
      <c r="W33" s="29"/>
      <c r="X33" s="27"/>
      <c r="Y33" s="28"/>
      <c r="AN33" s="17" t="str">
        <f t="shared" si="0"/>
        <v xml:space="preserve">             </v>
      </c>
    </row>
    <row r="34" spans="1:40" x14ac:dyDescent="0.25">
      <c r="A34" s="24"/>
      <c r="B34" s="25"/>
      <c r="C34" s="26"/>
      <c r="D34" s="24"/>
      <c r="E34" s="24"/>
      <c r="F34" s="52"/>
      <c r="G34" s="28"/>
      <c r="H34" s="24"/>
      <c r="I34" s="27"/>
      <c r="J34" s="28"/>
      <c r="K34" s="24"/>
      <c r="L34" s="27"/>
      <c r="M34" s="28"/>
      <c r="N34" s="24"/>
      <c r="O34" s="27"/>
      <c r="P34" s="28"/>
      <c r="Q34" s="24"/>
      <c r="R34" s="27"/>
      <c r="S34" s="28"/>
      <c r="T34" s="24"/>
      <c r="U34" s="27"/>
      <c r="V34" s="28"/>
      <c r="W34" s="29"/>
      <c r="X34" s="27"/>
      <c r="Y34" s="28"/>
      <c r="AN34" s="17" t="str">
        <f t="shared" ref="AN34:AN65" si="2">CONCATENATE(Z34," ",AA34," ",AB34," ",AC34," ",AD34," ",AE34," ",AF34," ",AG34," ",AH34," ",AI34," ",AJ34," ",AK34," ",AL34," ",AM34)</f>
        <v xml:space="preserve">             </v>
      </c>
    </row>
    <row r="35" spans="1:40" x14ac:dyDescent="0.25">
      <c r="A35" s="24"/>
      <c r="B35" s="25"/>
      <c r="C35" s="26"/>
      <c r="D35" s="24"/>
      <c r="E35" s="24"/>
      <c r="F35" s="52"/>
      <c r="G35" s="28"/>
      <c r="H35" s="24"/>
      <c r="I35" s="27"/>
      <c r="J35" s="28"/>
      <c r="K35" s="24"/>
      <c r="L35" s="27"/>
      <c r="M35" s="28"/>
      <c r="N35" s="24"/>
      <c r="O35" s="27"/>
      <c r="P35" s="28"/>
      <c r="Q35" s="24"/>
      <c r="R35" s="27"/>
      <c r="S35" s="28"/>
      <c r="T35" s="24"/>
      <c r="U35" s="27"/>
      <c r="V35" s="28"/>
      <c r="W35" s="29"/>
      <c r="X35" s="27"/>
      <c r="Y35" s="28"/>
      <c r="AN35" s="17" t="str">
        <f t="shared" si="2"/>
        <v xml:space="preserve">             </v>
      </c>
    </row>
    <row r="36" spans="1:40" x14ac:dyDescent="0.25">
      <c r="A36" s="24"/>
      <c r="B36" s="25"/>
      <c r="C36" s="26"/>
      <c r="D36" s="24"/>
      <c r="E36" s="24"/>
      <c r="F36" s="52"/>
      <c r="G36" s="28"/>
      <c r="H36" s="24"/>
      <c r="I36" s="27"/>
      <c r="J36" s="28"/>
      <c r="K36" s="24"/>
      <c r="L36" s="27"/>
      <c r="M36" s="28"/>
      <c r="N36" s="24"/>
      <c r="O36" s="27"/>
      <c r="P36" s="28"/>
      <c r="Q36" s="24"/>
      <c r="R36" s="27"/>
      <c r="S36" s="28"/>
      <c r="T36" s="24"/>
      <c r="U36" s="27"/>
      <c r="V36" s="28"/>
      <c r="W36" s="29"/>
      <c r="X36" s="27"/>
      <c r="Y36" s="28"/>
      <c r="AN36" s="17" t="str">
        <f t="shared" si="2"/>
        <v xml:space="preserve">             </v>
      </c>
    </row>
    <row r="37" spans="1:40" x14ac:dyDescent="0.25">
      <c r="A37" s="24"/>
      <c r="B37" s="25"/>
      <c r="C37" s="26"/>
      <c r="D37" s="24"/>
      <c r="E37" s="24"/>
      <c r="F37" s="52"/>
      <c r="G37" s="28"/>
      <c r="H37" s="24"/>
      <c r="I37" s="27"/>
      <c r="J37" s="28"/>
      <c r="K37" s="24"/>
      <c r="L37" s="27"/>
      <c r="M37" s="28"/>
      <c r="N37" s="24"/>
      <c r="O37" s="27"/>
      <c r="P37" s="28"/>
      <c r="Q37" s="24"/>
      <c r="R37" s="27"/>
      <c r="S37" s="28"/>
      <c r="T37" s="24"/>
      <c r="U37" s="27"/>
      <c r="V37" s="28"/>
      <c r="W37" s="29"/>
      <c r="X37" s="27"/>
      <c r="Y37" s="28"/>
      <c r="AN37" s="17" t="str">
        <f t="shared" si="2"/>
        <v xml:space="preserve">             </v>
      </c>
    </row>
    <row r="38" spans="1:40" x14ac:dyDescent="0.25">
      <c r="A38" s="24"/>
      <c r="B38" s="25"/>
      <c r="C38" s="26"/>
      <c r="D38" s="24"/>
      <c r="E38" s="24"/>
      <c r="F38" s="52"/>
      <c r="G38" s="28"/>
      <c r="H38" s="24"/>
      <c r="I38" s="27"/>
      <c r="J38" s="28"/>
      <c r="K38" s="24"/>
      <c r="L38" s="27"/>
      <c r="M38" s="28"/>
      <c r="N38" s="24"/>
      <c r="O38" s="27"/>
      <c r="P38" s="28"/>
      <c r="Q38" s="24"/>
      <c r="R38" s="27"/>
      <c r="S38" s="28"/>
      <c r="T38" s="24"/>
      <c r="U38" s="27"/>
      <c r="V38" s="28"/>
      <c r="W38" s="29"/>
      <c r="X38" s="27"/>
      <c r="Y38" s="28"/>
      <c r="AN38" s="17" t="str">
        <f t="shared" si="2"/>
        <v xml:space="preserve">             </v>
      </c>
    </row>
    <row r="39" spans="1:40" x14ac:dyDescent="0.25">
      <c r="A39" s="24"/>
      <c r="B39" s="25"/>
      <c r="C39" s="26"/>
      <c r="D39" s="24"/>
      <c r="E39" s="24"/>
      <c r="F39" s="52"/>
      <c r="G39" s="28"/>
      <c r="H39" s="24"/>
      <c r="I39" s="27"/>
      <c r="J39" s="28"/>
      <c r="K39" s="24"/>
      <c r="L39" s="27"/>
      <c r="M39" s="28"/>
      <c r="N39" s="24"/>
      <c r="O39" s="27"/>
      <c r="P39" s="28"/>
      <c r="Q39" s="24"/>
      <c r="R39" s="27"/>
      <c r="S39" s="28"/>
      <c r="T39" s="24"/>
      <c r="U39" s="27"/>
      <c r="V39" s="28"/>
      <c r="W39" s="29"/>
      <c r="X39" s="27"/>
      <c r="Y39" s="28"/>
      <c r="AN39" s="17" t="str">
        <f t="shared" si="2"/>
        <v xml:space="preserve">             </v>
      </c>
    </row>
    <row r="40" spans="1:40" x14ac:dyDescent="0.25">
      <c r="A40" s="24"/>
      <c r="B40" s="25"/>
      <c r="C40" s="26"/>
      <c r="D40" s="24"/>
      <c r="E40" s="24"/>
      <c r="F40" s="52"/>
      <c r="G40" s="28"/>
      <c r="H40" s="24"/>
      <c r="I40" s="27"/>
      <c r="J40" s="28"/>
      <c r="K40" s="24"/>
      <c r="L40" s="27"/>
      <c r="M40" s="28"/>
      <c r="N40" s="24"/>
      <c r="O40" s="27"/>
      <c r="P40" s="28"/>
      <c r="Q40" s="24"/>
      <c r="R40" s="27"/>
      <c r="S40" s="28"/>
      <c r="T40" s="24"/>
      <c r="U40" s="27"/>
      <c r="V40" s="28"/>
      <c r="W40" s="29"/>
      <c r="X40" s="27"/>
      <c r="Y40" s="28"/>
      <c r="AN40" s="17" t="str">
        <f t="shared" si="2"/>
        <v xml:space="preserve">             </v>
      </c>
    </row>
    <row r="41" spans="1:40" x14ac:dyDescent="0.25">
      <c r="A41" s="24"/>
      <c r="B41" s="25"/>
      <c r="C41" s="26"/>
      <c r="D41" s="24"/>
      <c r="E41" s="24"/>
      <c r="F41" s="52"/>
      <c r="G41" s="28"/>
      <c r="H41" s="24"/>
      <c r="I41" s="27"/>
      <c r="J41" s="28"/>
      <c r="K41" s="24"/>
      <c r="L41" s="27"/>
      <c r="M41" s="28"/>
      <c r="N41" s="24"/>
      <c r="O41" s="27"/>
      <c r="P41" s="28"/>
      <c r="Q41" s="24"/>
      <c r="R41" s="27"/>
      <c r="S41" s="28"/>
      <c r="T41" s="24"/>
      <c r="U41" s="27"/>
      <c r="V41" s="28"/>
      <c r="W41" s="29"/>
      <c r="X41" s="27"/>
      <c r="Y41" s="28"/>
      <c r="AN41" s="17" t="str">
        <f t="shared" si="2"/>
        <v xml:space="preserve">             </v>
      </c>
    </row>
    <row r="42" spans="1:40" x14ac:dyDescent="0.25">
      <c r="A42" s="24"/>
      <c r="B42" s="25"/>
      <c r="C42" s="26"/>
      <c r="D42" s="24"/>
      <c r="E42" s="24"/>
      <c r="F42" s="52"/>
      <c r="G42" s="28"/>
      <c r="H42" s="24"/>
      <c r="I42" s="27"/>
      <c r="J42" s="28"/>
      <c r="K42" s="24"/>
      <c r="L42" s="27"/>
      <c r="M42" s="28"/>
      <c r="N42" s="24"/>
      <c r="O42" s="27"/>
      <c r="P42" s="28"/>
      <c r="Q42" s="24"/>
      <c r="R42" s="27"/>
      <c r="S42" s="28"/>
      <c r="T42" s="24"/>
      <c r="U42" s="27"/>
      <c r="V42" s="28"/>
      <c r="W42" s="29"/>
      <c r="X42" s="27"/>
      <c r="Y42" s="28"/>
      <c r="AN42" s="17" t="str">
        <f t="shared" si="2"/>
        <v xml:space="preserve">             </v>
      </c>
    </row>
    <row r="43" spans="1:40" x14ac:dyDescent="0.25">
      <c r="A43" s="24"/>
      <c r="B43" s="25"/>
      <c r="C43" s="26"/>
      <c r="D43" s="24"/>
      <c r="E43" s="24"/>
      <c r="F43" s="52"/>
      <c r="G43" s="28"/>
      <c r="H43" s="24"/>
      <c r="I43" s="27"/>
      <c r="J43" s="28"/>
      <c r="K43" s="24"/>
      <c r="L43" s="27"/>
      <c r="M43" s="28"/>
      <c r="N43" s="24"/>
      <c r="O43" s="27"/>
      <c r="P43" s="28"/>
      <c r="Q43" s="24"/>
      <c r="R43" s="27"/>
      <c r="S43" s="28"/>
      <c r="T43" s="24"/>
      <c r="U43" s="27"/>
      <c r="V43" s="28"/>
      <c r="W43" s="29"/>
      <c r="X43" s="27"/>
      <c r="Y43" s="28"/>
      <c r="AN43" s="17" t="str">
        <f t="shared" si="2"/>
        <v xml:space="preserve">             </v>
      </c>
    </row>
    <row r="44" spans="1:40" x14ac:dyDescent="0.25">
      <c r="A44" s="24"/>
      <c r="B44" s="25"/>
      <c r="C44" s="26"/>
      <c r="D44" s="24"/>
      <c r="E44" s="24"/>
      <c r="F44" s="52"/>
      <c r="G44" s="28"/>
      <c r="H44" s="24"/>
      <c r="I44" s="27"/>
      <c r="J44" s="28"/>
      <c r="K44" s="24"/>
      <c r="L44" s="27"/>
      <c r="M44" s="28"/>
      <c r="N44" s="24"/>
      <c r="O44" s="27"/>
      <c r="P44" s="28"/>
      <c r="Q44" s="24"/>
      <c r="R44" s="27"/>
      <c r="S44" s="28"/>
      <c r="T44" s="24"/>
      <c r="U44" s="27"/>
      <c r="V44" s="28"/>
      <c r="W44" s="29"/>
      <c r="X44" s="27"/>
      <c r="Y44" s="28"/>
      <c r="AN44" s="17" t="str">
        <f t="shared" si="2"/>
        <v xml:space="preserve">             </v>
      </c>
    </row>
    <row r="45" spans="1:40" x14ac:dyDescent="0.25">
      <c r="A45" s="24"/>
      <c r="B45" s="25"/>
      <c r="C45" s="26"/>
      <c r="D45" s="24"/>
      <c r="E45" s="24"/>
      <c r="F45" s="52"/>
      <c r="G45" s="28"/>
      <c r="H45" s="24"/>
      <c r="I45" s="27"/>
      <c r="J45" s="28"/>
      <c r="K45" s="24"/>
      <c r="L45" s="27"/>
      <c r="M45" s="28"/>
      <c r="N45" s="24"/>
      <c r="O45" s="27"/>
      <c r="P45" s="28"/>
      <c r="Q45" s="24"/>
      <c r="R45" s="27"/>
      <c r="S45" s="28"/>
      <c r="T45" s="24"/>
      <c r="U45" s="27"/>
      <c r="V45" s="28"/>
      <c r="W45" s="29"/>
      <c r="X45" s="27"/>
      <c r="Y45" s="28"/>
      <c r="AN45" s="17" t="str">
        <f t="shared" si="2"/>
        <v xml:space="preserve">             </v>
      </c>
    </row>
    <row r="46" spans="1:40" x14ac:dyDescent="0.25">
      <c r="A46" s="24"/>
      <c r="B46" s="25"/>
      <c r="C46" s="26"/>
      <c r="D46" s="24"/>
      <c r="E46" s="24"/>
      <c r="F46" s="52"/>
      <c r="G46" s="28"/>
      <c r="H46" s="24"/>
      <c r="I46" s="27"/>
      <c r="J46" s="28"/>
      <c r="K46" s="24"/>
      <c r="L46" s="27"/>
      <c r="M46" s="28"/>
      <c r="N46" s="24"/>
      <c r="O46" s="27"/>
      <c r="P46" s="28"/>
      <c r="Q46" s="24"/>
      <c r="R46" s="27"/>
      <c r="S46" s="28"/>
      <c r="T46" s="24"/>
      <c r="U46" s="27"/>
      <c r="V46" s="28"/>
      <c r="W46" s="29"/>
      <c r="X46" s="27"/>
      <c r="Y46" s="28"/>
      <c r="AN46" s="17" t="str">
        <f t="shared" si="2"/>
        <v xml:space="preserve">             </v>
      </c>
    </row>
    <row r="47" spans="1:40" x14ac:dyDescent="0.25">
      <c r="A47" s="24"/>
      <c r="B47" s="25"/>
      <c r="C47" s="26"/>
      <c r="D47" s="24"/>
      <c r="E47" s="24"/>
      <c r="F47" s="52"/>
      <c r="G47" s="28"/>
      <c r="H47" s="24"/>
      <c r="I47" s="27"/>
      <c r="J47" s="28"/>
      <c r="K47" s="24"/>
      <c r="L47" s="27"/>
      <c r="M47" s="28"/>
      <c r="N47" s="24"/>
      <c r="O47" s="27"/>
      <c r="P47" s="28"/>
      <c r="Q47" s="24"/>
      <c r="R47" s="27"/>
      <c r="S47" s="28"/>
      <c r="T47" s="24"/>
      <c r="U47" s="27"/>
      <c r="V47" s="28"/>
      <c r="W47" s="29"/>
      <c r="X47" s="27"/>
      <c r="Y47" s="28"/>
      <c r="AN47" s="17" t="str">
        <f t="shared" si="2"/>
        <v xml:space="preserve">             </v>
      </c>
    </row>
    <row r="48" spans="1:40" x14ac:dyDescent="0.25">
      <c r="A48" s="24"/>
      <c r="B48" s="25"/>
      <c r="C48" s="26"/>
      <c r="D48" s="24"/>
      <c r="E48" s="24"/>
      <c r="F48" s="52"/>
      <c r="G48" s="28"/>
      <c r="H48" s="24"/>
      <c r="I48" s="27"/>
      <c r="J48" s="28"/>
      <c r="K48" s="24"/>
      <c r="L48" s="27"/>
      <c r="M48" s="28"/>
      <c r="N48" s="24"/>
      <c r="O48" s="27"/>
      <c r="P48" s="28"/>
      <c r="Q48" s="24"/>
      <c r="R48" s="27"/>
      <c r="S48" s="28"/>
      <c r="T48" s="24"/>
      <c r="U48" s="27"/>
      <c r="V48" s="28"/>
      <c r="W48" s="29"/>
      <c r="X48" s="27"/>
      <c r="Y48" s="28"/>
      <c r="AN48" s="17" t="str">
        <f t="shared" si="2"/>
        <v xml:space="preserve">             </v>
      </c>
    </row>
    <row r="49" spans="1:40" x14ac:dyDescent="0.25">
      <c r="A49" s="24"/>
      <c r="B49" s="25"/>
      <c r="C49" s="26"/>
      <c r="D49" s="24"/>
      <c r="E49" s="24"/>
      <c r="F49" s="52"/>
      <c r="G49" s="28"/>
      <c r="H49" s="24"/>
      <c r="I49" s="27"/>
      <c r="J49" s="28"/>
      <c r="K49" s="24"/>
      <c r="L49" s="27"/>
      <c r="M49" s="28"/>
      <c r="N49" s="24"/>
      <c r="O49" s="27"/>
      <c r="P49" s="28"/>
      <c r="Q49" s="24"/>
      <c r="R49" s="27"/>
      <c r="S49" s="28"/>
      <c r="T49" s="24"/>
      <c r="U49" s="27"/>
      <c r="V49" s="28"/>
      <c r="W49" s="29"/>
      <c r="X49" s="27"/>
      <c r="Y49" s="28"/>
      <c r="AN49" s="17" t="str">
        <f t="shared" si="2"/>
        <v xml:space="preserve">             </v>
      </c>
    </row>
    <row r="50" spans="1:40" x14ac:dyDescent="0.25">
      <c r="A50" s="24"/>
      <c r="B50" s="25"/>
      <c r="C50" s="26"/>
      <c r="D50" s="24"/>
      <c r="E50" s="24"/>
      <c r="F50" s="52"/>
      <c r="G50" s="28"/>
      <c r="H50" s="24"/>
      <c r="I50" s="27"/>
      <c r="J50" s="28"/>
      <c r="K50" s="24"/>
      <c r="L50" s="27"/>
      <c r="M50" s="28"/>
      <c r="N50" s="24"/>
      <c r="O50" s="27"/>
      <c r="P50" s="28"/>
      <c r="Q50" s="24"/>
      <c r="R50" s="27"/>
      <c r="S50" s="28"/>
      <c r="T50" s="24"/>
      <c r="U50" s="27"/>
      <c r="V50" s="28"/>
      <c r="W50" s="29"/>
      <c r="X50" s="27"/>
      <c r="Y50" s="28"/>
      <c r="AN50" s="17" t="str">
        <f t="shared" si="2"/>
        <v xml:space="preserve">             </v>
      </c>
    </row>
    <row r="51" spans="1:40" x14ac:dyDescent="0.25">
      <c r="A51" s="24"/>
      <c r="B51" s="25"/>
      <c r="C51" s="26"/>
      <c r="D51" s="24"/>
      <c r="E51" s="24"/>
      <c r="F51" s="52"/>
      <c r="G51" s="28"/>
      <c r="H51" s="24"/>
      <c r="I51" s="27"/>
      <c r="J51" s="28"/>
      <c r="K51" s="24"/>
      <c r="L51" s="27"/>
      <c r="M51" s="28"/>
      <c r="N51" s="24"/>
      <c r="O51" s="27"/>
      <c r="P51" s="28"/>
      <c r="Q51" s="24"/>
      <c r="R51" s="27"/>
      <c r="S51" s="28"/>
      <c r="T51" s="24"/>
      <c r="U51" s="27"/>
      <c r="V51" s="28"/>
      <c r="W51" s="29"/>
      <c r="X51" s="27"/>
      <c r="Y51" s="28"/>
      <c r="AN51" s="17" t="str">
        <f t="shared" si="2"/>
        <v xml:space="preserve">             </v>
      </c>
    </row>
    <row r="52" spans="1:40" x14ac:dyDescent="0.25">
      <c r="A52" s="24"/>
      <c r="B52" s="25"/>
      <c r="C52" s="26"/>
      <c r="D52" s="24"/>
      <c r="E52" s="24"/>
      <c r="F52" s="52"/>
      <c r="G52" s="28"/>
      <c r="H52" s="24"/>
      <c r="I52" s="27"/>
      <c r="J52" s="28"/>
      <c r="K52" s="24"/>
      <c r="L52" s="27"/>
      <c r="M52" s="28"/>
      <c r="N52" s="24"/>
      <c r="O52" s="27"/>
      <c r="P52" s="28"/>
      <c r="Q52" s="24"/>
      <c r="R52" s="27"/>
      <c r="S52" s="28"/>
      <c r="T52" s="24"/>
      <c r="U52" s="27"/>
      <c r="V52" s="28"/>
      <c r="W52" s="29"/>
      <c r="X52" s="27"/>
      <c r="Y52" s="28"/>
      <c r="AN52" s="17" t="str">
        <f t="shared" si="2"/>
        <v xml:space="preserve">             </v>
      </c>
    </row>
    <row r="53" spans="1:40" x14ac:dyDescent="0.25">
      <c r="A53" s="24"/>
      <c r="B53" s="25"/>
      <c r="C53" s="26"/>
      <c r="D53" s="24"/>
      <c r="E53" s="24"/>
      <c r="F53" s="52"/>
      <c r="G53" s="28"/>
      <c r="H53" s="24"/>
      <c r="I53" s="27"/>
      <c r="J53" s="28"/>
      <c r="K53" s="24"/>
      <c r="L53" s="27"/>
      <c r="M53" s="28"/>
      <c r="N53" s="24"/>
      <c r="O53" s="27"/>
      <c r="P53" s="28"/>
      <c r="Q53" s="24"/>
      <c r="R53" s="27"/>
      <c r="S53" s="28"/>
      <c r="T53" s="24"/>
      <c r="U53" s="27"/>
      <c r="V53" s="28"/>
      <c r="W53" s="29"/>
      <c r="X53" s="27"/>
      <c r="Y53" s="28"/>
      <c r="AN53" s="17" t="str">
        <f t="shared" si="2"/>
        <v xml:space="preserve">             </v>
      </c>
    </row>
    <row r="54" spans="1:40" x14ac:dyDescent="0.25">
      <c r="A54" s="24"/>
      <c r="B54" s="25"/>
      <c r="C54" s="26"/>
      <c r="D54" s="24"/>
      <c r="E54" s="24"/>
      <c r="F54" s="52"/>
      <c r="G54" s="28"/>
      <c r="H54" s="24"/>
      <c r="I54" s="27"/>
      <c r="J54" s="28"/>
      <c r="K54" s="24"/>
      <c r="L54" s="27"/>
      <c r="M54" s="28"/>
      <c r="N54" s="24"/>
      <c r="O54" s="27"/>
      <c r="P54" s="28"/>
      <c r="Q54" s="24"/>
      <c r="R54" s="27"/>
      <c r="S54" s="28"/>
      <c r="T54" s="24"/>
      <c r="U54" s="27"/>
      <c r="V54" s="28"/>
      <c r="W54" s="29"/>
      <c r="X54" s="27"/>
      <c r="Y54" s="28"/>
      <c r="AN54" s="17" t="str">
        <f t="shared" si="2"/>
        <v xml:space="preserve">             </v>
      </c>
    </row>
    <row r="55" spans="1:40" x14ac:dyDescent="0.25">
      <c r="A55" s="24"/>
      <c r="B55" s="25"/>
      <c r="C55" s="26"/>
      <c r="D55" s="24"/>
      <c r="E55" s="24"/>
      <c r="F55" s="52"/>
      <c r="G55" s="28"/>
      <c r="H55" s="24"/>
      <c r="I55" s="27"/>
      <c r="J55" s="28"/>
      <c r="K55" s="24"/>
      <c r="L55" s="27"/>
      <c r="M55" s="28"/>
      <c r="N55" s="24"/>
      <c r="O55" s="27"/>
      <c r="P55" s="28"/>
      <c r="Q55" s="24"/>
      <c r="R55" s="27"/>
      <c r="S55" s="28"/>
      <c r="T55" s="24"/>
      <c r="U55" s="27"/>
      <c r="V55" s="28"/>
      <c r="W55" s="29"/>
      <c r="X55" s="27"/>
      <c r="Y55" s="28"/>
      <c r="AN55" s="17" t="str">
        <f t="shared" si="2"/>
        <v xml:space="preserve">             </v>
      </c>
    </row>
    <row r="56" spans="1:40" x14ac:dyDescent="0.25">
      <c r="A56" s="24"/>
      <c r="B56" s="25"/>
      <c r="C56" s="26"/>
      <c r="D56" s="24"/>
      <c r="E56" s="24"/>
      <c r="F56" s="52"/>
      <c r="G56" s="28"/>
      <c r="H56" s="24"/>
      <c r="I56" s="27"/>
      <c r="J56" s="28"/>
      <c r="K56" s="24"/>
      <c r="L56" s="27"/>
      <c r="M56" s="28"/>
      <c r="N56" s="24"/>
      <c r="O56" s="27"/>
      <c r="P56" s="28"/>
      <c r="Q56" s="24"/>
      <c r="R56" s="27"/>
      <c r="S56" s="28"/>
      <c r="T56" s="24"/>
      <c r="U56" s="27"/>
      <c r="V56" s="28"/>
      <c r="W56" s="29"/>
      <c r="X56" s="27"/>
      <c r="Y56" s="28"/>
      <c r="AN56" s="17" t="str">
        <f t="shared" si="2"/>
        <v xml:space="preserve">             </v>
      </c>
    </row>
    <row r="57" spans="1:40" x14ac:dyDescent="0.25">
      <c r="A57" s="24"/>
      <c r="B57" s="25"/>
      <c r="C57" s="26"/>
      <c r="D57" s="24"/>
      <c r="E57" s="24"/>
      <c r="F57" s="52"/>
      <c r="G57" s="28"/>
      <c r="H57" s="24"/>
      <c r="I57" s="27"/>
      <c r="J57" s="28"/>
      <c r="K57" s="24"/>
      <c r="L57" s="27"/>
      <c r="M57" s="28"/>
      <c r="N57" s="24"/>
      <c r="O57" s="27"/>
      <c r="P57" s="28"/>
      <c r="Q57" s="24"/>
      <c r="R57" s="27"/>
      <c r="S57" s="28"/>
      <c r="T57" s="24"/>
      <c r="U57" s="27"/>
      <c r="V57" s="28"/>
      <c r="W57" s="29"/>
      <c r="X57" s="27"/>
      <c r="Y57" s="28"/>
      <c r="AN57" s="17" t="str">
        <f t="shared" si="2"/>
        <v xml:space="preserve">             </v>
      </c>
    </row>
    <row r="58" spans="1:40" x14ac:dyDescent="0.25">
      <c r="A58" s="24"/>
      <c r="B58" s="25"/>
      <c r="C58" s="26"/>
      <c r="D58" s="24"/>
      <c r="E58" s="24"/>
      <c r="F58" s="52"/>
      <c r="G58" s="28"/>
      <c r="H58" s="24"/>
      <c r="I58" s="27"/>
      <c r="J58" s="28"/>
      <c r="K58" s="24"/>
      <c r="L58" s="27"/>
      <c r="M58" s="28"/>
      <c r="N58" s="24"/>
      <c r="O58" s="27"/>
      <c r="P58" s="28"/>
      <c r="Q58" s="24"/>
      <c r="R58" s="27"/>
      <c r="S58" s="28"/>
      <c r="T58" s="24"/>
      <c r="U58" s="27"/>
      <c r="V58" s="28"/>
      <c r="W58" s="29"/>
      <c r="X58" s="27"/>
      <c r="Y58" s="28"/>
      <c r="AN58" s="17" t="str">
        <f t="shared" si="2"/>
        <v xml:space="preserve">             </v>
      </c>
    </row>
    <row r="59" spans="1:40" x14ac:dyDescent="0.25">
      <c r="A59" s="24"/>
      <c r="B59" s="25"/>
      <c r="C59" s="26"/>
      <c r="D59" s="24"/>
      <c r="E59" s="24"/>
      <c r="F59" s="52"/>
      <c r="G59" s="28"/>
      <c r="H59" s="24"/>
      <c r="I59" s="27"/>
      <c r="J59" s="28"/>
      <c r="K59" s="24"/>
      <c r="L59" s="27"/>
      <c r="M59" s="28"/>
      <c r="N59" s="24"/>
      <c r="O59" s="27"/>
      <c r="P59" s="28"/>
      <c r="Q59" s="24"/>
      <c r="R59" s="27"/>
      <c r="S59" s="28"/>
      <c r="T59" s="24"/>
      <c r="U59" s="27"/>
      <c r="V59" s="28"/>
      <c r="W59" s="29"/>
      <c r="X59" s="27"/>
      <c r="Y59" s="28"/>
      <c r="AN59" s="17" t="str">
        <f t="shared" si="2"/>
        <v xml:space="preserve">             </v>
      </c>
    </row>
    <row r="60" spans="1:40" x14ac:dyDescent="0.25">
      <c r="A60" s="24"/>
      <c r="B60" s="25"/>
      <c r="C60" s="26"/>
      <c r="D60" s="24"/>
      <c r="E60" s="24"/>
      <c r="F60" s="52"/>
      <c r="G60" s="28"/>
      <c r="H60" s="24"/>
      <c r="I60" s="27"/>
      <c r="J60" s="28"/>
      <c r="K60" s="24"/>
      <c r="L60" s="27"/>
      <c r="M60" s="28"/>
      <c r="N60" s="24"/>
      <c r="O60" s="27"/>
      <c r="P60" s="28"/>
      <c r="Q60" s="24"/>
      <c r="R60" s="27"/>
      <c r="S60" s="28"/>
      <c r="T60" s="24"/>
      <c r="U60" s="27"/>
      <c r="V60" s="28"/>
      <c r="W60" s="29"/>
      <c r="X60" s="27"/>
      <c r="Y60" s="28"/>
      <c r="AN60" s="17" t="str">
        <f t="shared" si="2"/>
        <v xml:space="preserve">             </v>
      </c>
    </row>
    <row r="61" spans="1:40" x14ac:dyDescent="0.25">
      <c r="A61" s="24"/>
      <c r="B61" s="25"/>
      <c r="C61" s="26"/>
      <c r="D61" s="24"/>
      <c r="E61" s="24"/>
      <c r="F61" s="52"/>
      <c r="G61" s="28"/>
      <c r="H61" s="24"/>
      <c r="I61" s="27"/>
      <c r="J61" s="28"/>
      <c r="K61" s="24"/>
      <c r="L61" s="27"/>
      <c r="M61" s="28"/>
      <c r="N61" s="24"/>
      <c r="O61" s="27"/>
      <c r="P61" s="28"/>
      <c r="Q61" s="24"/>
      <c r="R61" s="27"/>
      <c r="S61" s="28"/>
      <c r="T61" s="24"/>
      <c r="U61" s="27"/>
      <c r="V61" s="28"/>
      <c r="W61" s="29"/>
      <c r="X61" s="27"/>
      <c r="Y61" s="28"/>
      <c r="AN61" s="17" t="str">
        <f t="shared" si="2"/>
        <v xml:space="preserve">             </v>
      </c>
    </row>
    <row r="62" spans="1:40" x14ac:dyDescent="0.25">
      <c r="A62" s="24"/>
      <c r="B62" s="25"/>
      <c r="C62" s="26"/>
      <c r="D62" s="24"/>
      <c r="E62" s="24"/>
      <c r="F62" s="52"/>
      <c r="G62" s="28"/>
      <c r="H62" s="24"/>
      <c r="I62" s="27"/>
      <c r="J62" s="28"/>
      <c r="K62" s="24"/>
      <c r="L62" s="27"/>
      <c r="M62" s="28"/>
      <c r="N62" s="24"/>
      <c r="O62" s="27"/>
      <c r="P62" s="28"/>
      <c r="Q62" s="24"/>
      <c r="R62" s="27"/>
      <c r="S62" s="28"/>
      <c r="T62" s="24"/>
      <c r="U62" s="27"/>
      <c r="V62" s="28"/>
      <c r="W62" s="29"/>
      <c r="X62" s="27"/>
      <c r="Y62" s="28"/>
      <c r="AN62" s="17" t="str">
        <f t="shared" si="2"/>
        <v xml:space="preserve">             </v>
      </c>
    </row>
    <row r="63" spans="1:40" x14ac:dyDescent="0.25">
      <c r="A63" s="24"/>
      <c r="B63" s="25"/>
      <c r="C63" s="26"/>
      <c r="D63" s="24"/>
      <c r="E63" s="24"/>
      <c r="F63" s="52"/>
      <c r="G63" s="28"/>
      <c r="H63" s="24"/>
      <c r="I63" s="27"/>
      <c r="J63" s="28"/>
      <c r="K63" s="24"/>
      <c r="L63" s="27"/>
      <c r="M63" s="28"/>
      <c r="N63" s="24"/>
      <c r="O63" s="27"/>
      <c r="P63" s="28"/>
      <c r="Q63" s="24"/>
      <c r="R63" s="27"/>
      <c r="S63" s="28"/>
      <c r="T63" s="24"/>
      <c r="U63" s="27"/>
      <c r="V63" s="28"/>
      <c r="W63" s="29"/>
      <c r="X63" s="27"/>
      <c r="Y63" s="28"/>
      <c r="AN63" s="17" t="str">
        <f t="shared" si="2"/>
        <v xml:space="preserve">             </v>
      </c>
    </row>
    <row r="64" spans="1:40" x14ac:dyDescent="0.25">
      <c r="A64" s="24"/>
      <c r="B64" s="25"/>
      <c r="C64" s="26"/>
      <c r="D64" s="24"/>
      <c r="E64" s="24"/>
      <c r="F64" s="52"/>
      <c r="G64" s="28"/>
      <c r="H64" s="24"/>
      <c r="I64" s="27"/>
      <c r="J64" s="28"/>
      <c r="K64" s="24"/>
      <c r="L64" s="27"/>
      <c r="M64" s="28"/>
      <c r="N64" s="24"/>
      <c r="O64" s="27"/>
      <c r="P64" s="28"/>
      <c r="Q64" s="24"/>
      <c r="R64" s="27"/>
      <c r="S64" s="28"/>
      <c r="T64" s="24"/>
      <c r="U64" s="27"/>
      <c r="V64" s="28"/>
      <c r="W64" s="29"/>
      <c r="X64" s="27"/>
      <c r="Y64" s="28"/>
      <c r="AN64" s="17" t="str">
        <f t="shared" si="2"/>
        <v xml:space="preserve">             </v>
      </c>
    </row>
    <row r="65" spans="1:40" x14ac:dyDescent="0.25">
      <c r="A65" s="24"/>
      <c r="B65" s="25"/>
      <c r="C65" s="26"/>
      <c r="D65" s="24"/>
      <c r="E65" s="24"/>
      <c r="F65" s="52"/>
      <c r="G65" s="28"/>
      <c r="H65" s="24"/>
      <c r="I65" s="27"/>
      <c r="J65" s="28"/>
      <c r="K65" s="24"/>
      <c r="L65" s="27"/>
      <c r="M65" s="28"/>
      <c r="N65" s="24"/>
      <c r="O65" s="27"/>
      <c r="P65" s="28"/>
      <c r="Q65" s="24"/>
      <c r="R65" s="27"/>
      <c r="S65" s="28"/>
      <c r="T65" s="24"/>
      <c r="U65" s="27"/>
      <c r="V65" s="28"/>
      <c r="W65" s="29"/>
      <c r="X65" s="27"/>
      <c r="Y65" s="28"/>
      <c r="AN65" s="17" t="str">
        <f t="shared" si="2"/>
        <v xml:space="preserve">             </v>
      </c>
    </row>
    <row r="66" spans="1:40" x14ac:dyDescent="0.25">
      <c r="A66" s="24"/>
      <c r="B66" s="25"/>
      <c r="C66" s="26"/>
      <c r="D66" s="24"/>
      <c r="E66" s="24"/>
      <c r="F66" s="52"/>
      <c r="G66" s="28"/>
      <c r="H66" s="24"/>
      <c r="I66" s="27"/>
      <c r="J66" s="28"/>
      <c r="K66" s="24"/>
      <c r="L66" s="27"/>
      <c r="M66" s="28"/>
      <c r="N66" s="24"/>
      <c r="O66" s="27"/>
      <c r="P66" s="28"/>
      <c r="Q66" s="24"/>
      <c r="R66" s="27"/>
      <c r="S66" s="28"/>
      <c r="T66" s="24"/>
      <c r="U66" s="27"/>
      <c r="V66" s="28"/>
      <c r="W66" s="29"/>
      <c r="X66" s="27"/>
      <c r="Y66" s="28"/>
      <c r="AN66" s="17" t="str">
        <f t="shared" ref="AN66:AN93" si="3">CONCATENATE(Z66," ",AA66," ",AB66," ",AC66," ",AD66," ",AE66," ",AF66," ",AG66," ",AH66," ",AI66," ",AJ66," ",AK66," ",AL66," ",AM66)</f>
        <v xml:space="preserve">             </v>
      </c>
    </row>
    <row r="67" spans="1:40" x14ac:dyDescent="0.25">
      <c r="A67" s="30"/>
      <c r="B67" s="31"/>
      <c r="C67" s="32"/>
      <c r="D67" s="30"/>
      <c r="E67" s="30"/>
      <c r="F67" s="53"/>
      <c r="G67" s="34"/>
      <c r="H67" s="30"/>
      <c r="I67" s="33"/>
      <c r="J67" s="34"/>
      <c r="K67" s="30"/>
      <c r="L67" s="33"/>
      <c r="M67" s="34"/>
      <c r="N67" s="30"/>
      <c r="O67" s="33"/>
      <c r="P67" s="34"/>
      <c r="Q67" s="30"/>
      <c r="R67" s="33"/>
      <c r="S67" s="34"/>
      <c r="T67" s="30"/>
      <c r="U67" s="33"/>
      <c r="V67" s="34"/>
      <c r="W67" s="35"/>
      <c r="X67" s="33"/>
      <c r="Y67" s="34"/>
      <c r="AN67" s="17" t="str">
        <f t="shared" si="3"/>
        <v xml:space="preserve">             </v>
      </c>
    </row>
    <row r="68" spans="1:40" x14ac:dyDescent="0.25">
      <c r="AN68" s="17" t="str">
        <f t="shared" si="3"/>
        <v xml:space="preserve">             </v>
      </c>
    </row>
    <row r="69" spans="1:40" x14ac:dyDescent="0.25">
      <c r="AN69" s="17" t="str">
        <f t="shared" si="3"/>
        <v xml:space="preserve">             </v>
      </c>
    </row>
    <row r="70" spans="1:40" x14ac:dyDescent="0.25">
      <c r="AN70" s="17" t="str">
        <f t="shared" si="3"/>
        <v xml:space="preserve">             </v>
      </c>
    </row>
    <row r="71" spans="1:40" x14ac:dyDescent="0.25">
      <c r="AN71" s="17" t="str">
        <f t="shared" si="3"/>
        <v xml:space="preserve">             </v>
      </c>
    </row>
    <row r="72" spans="1:40" x14ac:dyDescent="0.25">
      <c r="AN72" s="17" t="str">
        <f t="shared" si="3"/>
        <v xml:space="preserve">             </v>
      </c>
    </row>
    <row r="73" spans="1:40" x14ac:dyDescent="0.25">
      <c r="AN73" s="17" t="str">
        <f t="shared" si="3"/>
        <v xml:space="preserve">             </v>
      </c>
    </row>
    <row r="74" spans="1:40" x14ac:dyDescent="0.25">
      <c r="AN74" s="17" t="str">
        <f t="shared" si="3"/>
        <v xml:space="preserve">             </v>
      </c>
    </row>
    <row r="75" spans="1:40" x14ac:dyDescent="0.25">
      <c r="AN75" s="17" t="str">
        <f t="shared" si="3"/>
        <v xml:space="preserve">             </v>
      </c>
    </row>
    <row r="76" spans="1:40" x14ac:dyDescent="0.25">
      <c r="AN76" s="17" t="str">
        <f t="shared" si="3"/>
        <v xml:space="preserve">             </v>
      </c>
    </row>
    <row r="77" spans="1:40" x14ac:dyDescent="0.25">
      <c r="AN77" s="17" t="str">
        <f t="shared" si="3"/>
        <v xml:space="preserve">             </v>
      </c>
    </row>
    <row r="78" spans="1:40" x14ac:dyDescent="0.25">
      <c r="AN78" s="17" t="str">
        <f t="shared" si="3"/>
        <v xml:space="preserve">             </v>
      </c>
    </row>
    <row r="79" spans="1:40" x14ac:dyDescent="0.25">
      <c r="AN79" s="17" t="str">
        <f t="shared" si="3"/>
        <v xml:space="preserve">             </v>
      </c>
    </row>
    <row r="80" spans="1:40" x14ac:dyDescent="0.25">
      <c r="AN80" s="17" t="str">
        <f t="shared" si="3"/>
        <v xml:space="preserve">             </v>
      </c>
    </row>
    <row r="81" spans="40:40" x14ac:dyDescent="0.25">
      <c r="AN81" s="17" t="str">
        <f t="shared" si="3"/>
        <v xml:space="preserve">             </v>
      </c>
    </row>
    <row r="82" spans="40:40" x14ac:dyDescent="0.25">
      <c r="AN82" s="17" t="str">
        <f t="shared" si="3"/>
        <v xml:space="preserve">             </v>
      </c>
    </row>
    <row r="83" spans="40:40" x14ac:dyDescent="0.25">
      <c r="AN83" s="17" t="str">
        <f t="shared" si="3"/>
        <v xml:space="preserve">             </v>
      </c>
    </row>
    <row r="84" spans="40:40" x14ac:dyDescent="0.25">
      <c r="AN84" s="17" t="str">
        <f t="shared" si="3"/>
        <v xml:space="preserve">             </v>
      </c>
    </row>
    <row r="85" spans="40:40" x14ac:dyDescent="0.25">
      <c r="AN85" s="17" t="str">
        <f t="shared" si="3"/>
        <v xml:space="preserve">             </v>
      </c>
    </row>
    <row r="86" spans="40:40" x14ac:dyDescent="0.25">
      <c r="AN86" s="17" t="str">
        <f t="shared" si="3"/>
        <v xml:space="preserve">             </v>
      </c>
    </row>
    <row r="87" spans="40:40" x14ac:dyDescent="0.25">
      <c r="AN87" s="17" t="str">
        <f t="shared" si="3"/>
        <v xml:space="preserve">             </v>
      </c>
    </row>
    <row r="88" spans="40:40" x14ac:dyDescent="0.25">
      <c r="AN88" s="17" t="str">
        <f t="shared" si="3"/>
        <v xml:space="preserve">             </v>
      </c>
    </row>
    <row r="89" spans="40:40" x14ac:dyDescent="0.25">
      <c r="AN89" s="17" t="str">
        <f t="shared" si="3"/>
        <v xml:space="preserve">             </v>
      </c>
    </row>
    <row r="90" spans="40:40" x14ac:dyDescent="0.25">
      <c r="AN90" s="17" t="str">
        <f t="shared" si="3"/>
        <v xml:space="preserve">             </v>
      </c>
    </row>
    <row r="91" spans="40:40" x14ac:dyDescent="0.25">
      <c r="AN91" s="17" t="str">
        <f t="shared" si="3"/>
        <v xml:space="preserve">             </v>
      </c>
    </row>
    <row r="92" spans="40:40" x14ac:dyDescent="0.25">
      <c r="AN92" s="17" t="str">
        <f t="shared" si="3"/>
        <v xml:space="preserve">             </v>
      </c>
    </row>
    <row r="93" spans="40:40" x14ac:dyDescent="0.25">
      <c r="AN93" s="17" t="str">
        <f t="shared" si="3"/>
        <v xml:space="preserve">             </v>
      </c>
    </row>
  </sheetData>
  <sortState xmlns:xlrd2="http://schemas.microsoft.com/office/spreadsheetml/2017/richdata2" ref="A2:AN93">
    <sortCondition ref="A1:A93"/>
  </sortState>
  <pageMargins left="0.16" right="0.1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92"/>
  <sheetViews>
    <sheetView zoomScale="110" zoomScaleNormal="110" workbookViewId="0">
      <pane xSplit="1" ySplit="1" topLeftCell="B17" activePane="bottomRight" state="frozenSplit"/>
      <selection activeCell="B1" sqref="B1"/>
      <selection pane="topRight" activeCell="B1" sqref="B1"/>
      <selection pane="bottomLeft" activeCell="B1" sqref="B1"/>
      <selection pane="bottomRight" activeCell="B50" sqref="B50"/>
    </sheetView>
  </sheetViews>
  <sheetFormatPr baseColWidth="10" defaultColWidth="18.5703125" defaultRowHeight="15" x14ac:dyDescent="0.25"/>
  <cols>
    <col min="1" max="1" width="21.5703125" style="17" bestFit="1" customWidth="1"/>
    <col min="2" max="2" width="17.140625" style="17" bestFit="1" customWidth="1"/>
    <col min="3" max="3" width="14.42578125" style="17" bestFit="1" customWidth="1"/>
    <col min="4" max="4" width="7.42578125" style="17" customWidth="1"/>
    <col min="5" max="5" width="15.42578125" style="17" bestFit="1" customWidth="1"/>
    <col min="6" max="6" width="8" style="54" bestFit="1" customWidth="1"/>
    <col min="7" max="7" width="8.85546875" style="20" customWidth="1"/>
    <col min="8" max="8" width="15.28515625" style="17" bestFit="1" customWidth="1"/>
    <col min="9" max="9" width="7.28515625" style="20" bestFit="1" customWidth="1"/>
    <col min="10" max="10" width="8.85546875" style="20" customWidth="1"/>
    <col min="11" max="11" width="9.7109375" style="17" bestFit="1" customWidth="1"/>
    <col min="12" max="12" width="7.28515625" style="20" bestFit="1" customWidth="1"/>
    <col min="13" max="13" width="8.85546875" style="20" customWidth="1"/>
    <col min="14" max="14" width="9.7109375" style="17" bestFit="1" customWidth="1"/>
    <col min="15" max="15" width="7.28515625" style="20" bestFit="1" customWidth="1"/>
    <col min="16" max="16" width="8.85546875" style="20" customWidth="1"/>
    <col min="17" max="17" width="9.7109375" style="17" bestFit="1" customWidth="1"/>
    <col min="18" max="18" width="7.28515625" style="20" bestFit="1" customWidth="1"/>
    <col min="19" max="19" width="8.85546875" style="20" customWidth="1"/>
    <col min="20" max="20" width="9.7109375" style="17" bestFit="1" customWidth="1"/>
    <col min="21" max="21" width="7.28515625" style="20" bestFit="1" customWidth="1"/>
    <col min="22" max="22" width="8.85546875" style="20" customWidth="1"/>
    <col min="23" max="24" width="7.28515625" style="20" bestFit="1" customWidth="1"/>
    <col min="25" max="25" width="8.85546875" style="20" customWidth="1"/>
    <col min="26" max="39" width="14" style="20" customWidth="1"/>
    <col min="40" max="16384" width="18.5703125" style="17"/>
  </cols>
  <sheetData>
    <row r="1" spans="1:40" s="19" customFormat="1" ht="30" x14ac:dyDescent="0.25">
      <c r="A1" s="21" t="s">
        <v>0</v>
      </c>
      <c r="B1" s="22" t="s">
        <v>1</v>
      </c>
      <c r="C1" s="23" t="s">
        <v>2</v>
      </c>
      <c r="D1" s="21" t="s">
        <v>9</v>
      </c>
      <c r="E1" s="21" t="s">
        <v>40</v>
      </c>
      <c r="F1" s="51" t="s">
        <v>42</v>
      </c>
      <c r="G1" s="23" t="s">
        <v>59</v>
      </c>
      <c r="H1" s="21" t="s">
        <v>41</v>
      </c>
      <c r="I1" s="22" t="s">
        <v>43</v>
      </c>
      <c r="J1" s="23" t="s">
        <v>66</v>
      </c>
      <c r="K1" s="21" t="s">
        <v>44</v>
      </c>
      <c r="L1" s="22" t="s">
        <v>45</v>
      </c>
      <c r="M1" s="23" t="s">
        <v>65</v>
      </c>
      <c r="N1" s="21" t="s">
        <v>46</v>
      </c>
      <c r="O1" s="22" t="s">
        <v>47</v>
      </c>
      <c r="P1" s="23" t="s">
        <v>64</v>
      </c>
      <c r="Q1" s="21" t="s">
        <v>48</v>
      </c>
      <c r="R1" s="22" t="s">
        <v>49</v>
      </c>
      <c r="S1" s="23" t="s">
        <v>63</v>
      </c>
      <c r="T1" s="21" t="s">
        <v>50</v>
      </c>
      <c r="U1" s="22" t="s">
        <v>51</v>
      </c>
      <c r="V1" s="23" t="s">
        <v>62</v>
      </c>
      <c r="W1" s="21" t="s">
        <v>52</v>
      </c>
      <c r="X1" s="22" t="s">
        <v>79</v>
      </c>
      <c r="Y1" s="23" t="s">
        <v>61</v>
      </c>
      <c r="Z1" s="65" t="s">
        <v>364</v>
      </c>
      <c r="AA1" s="65" t="s">
        <v>365</v>
      </c>
      <c r="AB1" s="65" t="s">
        <v>366</v>
      </c>
      <c r="AC1" s="65" t="s">
        <v>367</v>
      </c>
      <c r="AD1" s="65" t="s">
        <v>368</v>
      </c>
      <c r="AE1" s="65" t="s">
        <v>369</v>
      </c>
      <c r="AF1" s="65" t="s">
        <v>370</v>
      </c>
      <c r="AG1" s="65" t="s">
        <v>371</v>
      </c>
      <c r="AH1" s="65" t="s">
        <v>372</v>
      </c>
      <c r="AI1" s="65" t="s">
        <v>373</v>
      </c>
      <c r="AJ1" s="65" t="s">
        <v>374</v>
      </c>
      <c r="AK1" s="65" t="s">
        <v>375</v>
      </c>
      <c r="AL1" s="65" t="s">
        <v>376</v>
      </c>
      <c r="AM1" s="65" t="s">
        <v>377</v>
      </c>
      <c r="AN1" s="65"/>
    </row>
    <row r="2" spans="1:40" x14ac:dyDescent="0.25">
      <c r="A2" s="20" t="s">
        <v>36</v>
      </c>
      <c r="B2" s="25" t="s">
        <v>35</v>
      </c>
      <c r="C2" s="26" t="s">
        <v>35</v>
      </c>
      <c r="D2" s="24" t="s">
        <v>11</v>
      </c>
      <c r="E2" s="24"/>
      <c r="F2" s="52"/>
      <c r="G2" s="28"/>
      <c r="H2" s="24"/>
      <c r="I2" s="27"/>
      <c r="J2" s="28"/>
      <c r="K2" s="24"/>
      <c r="L2" s="27"/>
      <c r="M2" s="28"/>
      <c r="N2" s="24"/>
      <c r="O2" s="27"/>
      <c r="P2" s="28"/>
      <c r="Q2" s="24"/>
      <c r="R2" s="27"/>
      <c r="S2" s="28"/>
      <c r="T2" s="24"/>
      <c r="U2" s="27"/>
      <c r="V2" s="28"/>
      <c r="W2" s="29"/>
      <c r="X2" s="27"/>
      <c r="Y2" s="28"/>
      <c r="AN2" s="17" t="str">
        <f>CONCATENATE(Z2," ",AA2," ",AB2," ",AC2," ",AD2," ",AE2," ",AF2," ",AG2," ",AH2," ",AI2," ",AJ2," ",AK2," ",AL2," ",AM2)</f>
        <v xml:space="preserve">             </v>
      </c>
    </row>
    <row r="3" spans="1:40" x14ac:dyDescent="0.25">
      <c r="A3" s="24" t="s">
        <v>316</v>
      </c>
      <c r="B3" s="25"/>
      <c r="C3" s="26"/>
      <c r="D3" s="24"/>
      <c r="E3" s="24"/>
      <c r="F3" s="52"/>
      <c r="G3" s="28"/>
      <c r="H3" s="24"/>
      <c r="I3" s="27"/>
      <c r="J3" s="28"/>
      <c r="K3" s="24"/>
      <c r="L3" s="27"/>
      <c r="M3" s="28"/>
      <c r="N3" s="24"/>
      <c r="O3" s="27"/>
      <c r="P3" s="28"/>
      <c r="Q3" s="24"/>
      <c r="R3" s="27"/>
      <c r="S3" s="28"/>
      <c r="T3" s="24"/>
      <c r="U3" s="27"/>
      <c r="V3" s="28"/>
      <c r="W3" s="29"/>
      <c r="X3" s="27"/>
      <c r="Y3" s="28"/>
      <c r="AN3" s="17" t="str">
        <f>CONCATENATE(Z3," ",AA3," ",AB3," ",AC3," ",AD3," ",AE3," ",AF3," ",AG3," ",AH3," ",AI3," ",AJ3," ",AK3," ",AL3," ",AM3)</f>
        <v xml:space="preserve">             </v>
      </c>
    </row>
    <row r="4" spans="1:40" x14ac:dyDescent="0.25">
      <c r="A4" s="24" t="s">
        <v>483</v>
      </c>
      <c r="B4" s="25" t="s">
        <v>15</v>
      </c>
      <c r="C4" s="26" t="s">
        <v>20</v>
      </c>
      <c r="D4" s="24" t="s">
        <v>11</v>
      </c>
      <c r="E4" s="24" t="s">
        <v>169</v>
      </c>
      <c r="F4" s="52">
        <v>2</v>
      </c>
      <c r="G4" s="28" t="s">
        <v>149</v>
      </c>
      <c r="H4" s="24"/>
      <c r="I4" s="27"/>
      <c r="J4" s="28"/>
      <c r="K4" s="24"/>
      <c r="L4" s="27"/>
      <c r="M4" s="28"/>
      <c r="N4" s="24"/>
      <c r="O4" s="27"/>
      <c r="P4" s="28"/>
      <c r="Q4" s="24"/>
      <c r="R4" s="27"/>
      <c r="S4" s="28"/>
      <c r="T4" s="24"/>
      <c r="U4" s="27"/>
      <c r="V4" s="28"/>
      <c r="W4" s="29"/>
      <c r="X4" s="27"/>
      <c r="Y4" s="28"/>
    </row>
    <row r="5" spans="1:40" x14ac:dyDescent="0.25">
      <c r="A5" s="24" t="s">
        <v>271</v>
      </c>
      <c r="B5" s="25" t="s">
        <v>15</v>
      </c>
      <c r="C5" s="26" t="s">
        <v>20</v>
      </c>
      <c r="D5" s="24" t="s">
        <v>11</v>
      </c>
      <c r="E5" s="24" t="s">
        <v>271</v>
      </c>
      <c r="F5" s="52">
        <v>1</v>
      </c>
      <c r="G5" s="28" t="s">
        <v>149</v>
      </c>
      <c r="H5" s="24"/>
      <c r="I5" s="27"/>
      <c r="J5" s="28"/>
      <c r="K5" s="24"/>
      <c r="L5" s="27"/>
      <c r="M5" s="28"/>
      <c r="N5" s="24"/>
      <c r="O5" s="27"/>
      <c r="P5" s="28"/>
      <c r="Q5" s="24"/>
      <c r="R5" s="27"/>
      <c r="S5" s="28"/>
      <c r="T5" s="24"/>
      <c r="U5" s="27"/>
      <c r="V5" s="28"/>
      <c r="W5" s="29"/>
      <c r="X5" s="27"/>
      <c r="Y5" s="28"/>
      <c r="AN5" s="17" t="str">
        <f t="shared" ref="AN5:AN20" si="0">CONCATENATE(Z5," ",AA5," ",AB5," ",AC5," ",AD5," ",AE5," ",AF5," ",AG5," ",AH5," ",AI5," ",AJ5," ",AK5," ",AL5," ",AM5)</f>
        <v xml:space="preserve">             </v>
      </c>
    </row>
    <row r="6" spans="1:40" x14ac:dyDescent="0.25">
      <c r="A6" s="24" t="s">
        <v>336</v>
      </c>
      <c r="B6" s="25" t="s">
        <v>15</v>
      </c>
      <c r="C6" s="26" t="s">
        <v>7</v>
      </c>
      <c r="D6" s="24" t="s">
        <v>11</v>
      </c>
      <c r="E6" s="24" t="s">
        <v>337</v>
      </c>
      <c r="F6" s="52"/>
      <c r="G6" s="28"/>
      <c r="H6" s="24"/>
      <c r="I6" s="27"/>
      <c r="J6" s="28"/>
      <c r="K6" s="24"/>
      <c r="L6" s="27"/>
      <c r="M6" s="28"/>
      <c r="N6" s="24"/>
      <c r="O6" s="27"/>
      <c r="P6" s="28"/>
      <c r="Q6" s="24"/>
      <c r="R6" s="27"/>
      <c r="S6" s="28"/>
      <c r="T6" s="24"/>
      <c r="U6" s="27"/>
      <c r="V6" s="28"/>
      <c r="W6" s="29"/>
      <c r="X6" s="27"/>
      <c r="Y6" s="28"/>
      <c r="Z6" s="20" t="s">
        <v>378</v>
      </c>
      <c r="AD6" s="20" t="s">
        <v>389</v>
      </c>
      <c r="AG6" s="20" t="s">
        <v>385</v>
      </c>
      <c r="AN6" s="17" t="str">
        <f t="shared" si="0"/>
        <v xml:space="preserve">G    O   La      </v>
      </c>
    </row>
    <row r="7" spans="1:40" x14ac:dyDescent="0.25">
      <c r="A7" s="24" t="s">
        <v>313</v>
      </c>
      <c r="B7" s="25" t="s">
        <v>15</v>
      </c>
      <c r="C7" s="26" t="s">
        <v>20</v>
      </c>
      <c r="D7" s="24" t="s">
        <v>11</v>
      </c>
      <c r="E7" s="24" t="s">
        <v>313</v>
      </c>
      <c r="F7" s="52">
        <v>1</v>
      </c>
      <c r="G7" s="28" t="s">
        <v>149</v>
      </c>
      <c r="H7" s="24"/>
      <c r="I7" s="27"/>
      <c r="J7" s="28"/>
      <c r="K7" s="24"/>
      <c r="L7" s="27"/>
      <c r="M7" s="28"/>
      <c r="N7" s="24"/>
      <c r="O7" s="27"/>
      <c r="P7" s="28"/>
      <c r="Q7" s="24"/>
      <c r="R7" s="27"/>
      <c r="S7" s="28"/>
      <c r="T7" s="24"/>
      <c r="U7" s="27"/>
      <c r="V7" s="28"/>
      <c r="W7" s="29"/>
      <c r="X7" s="27"/>
      <c r="Y7" s="28"/>
      <c r="AN7" s="17" t="str">
        <f t="shared" si="0"/>
        <v xml:space="preserve">             </v>
      </c>
    </row>
    <row r="8" spans="1:40" x14ac:dyDescent="0.25">
      <c r="A8" s="24" t="s">
        <v>17</v>
      </c>
      <c r="B8" s="25" t="s">
        <v>15</v>
      </c>
      <c r="C8" s="26" t="s">
        <v>20</v>
      </c>
      <c r="D8" s="24" t="s">
        <v>11</v>
      </c>
      <c r="E8" s="24" t="s">
        <v>58</v>
      </c>
      <c r="F8" s="52">
        <v>1</v>
      </c>
      <c r="G8" s="28" t="s">
        <v>149</v>
      </c>
      <c r="H8" s="24"/>
      <c r="I8" s="27"/>
      <c r="J8" s="28"/>
      <c r="K8" s="24"/>
      <c r="L8" s="27"/>
      <c r="M8" s="28"/>
      <c r="N8" s="24"/>
      <c r="O8" s="27"/>
      <c r="P8" s="28"/>
      <c r="Q8" s="24"/>
      <c r="R8" s="27"/>
      <c r="S8" s="28"/>
      <c r="T8" s="24"/>
      <c r="U8" s="27"/>
      <c r="V8" s="28"/>
      <c r="W8" s="29"/>
      <c r="X8" s="27"/>
      <c r="Y8" s="28"/>
      <c r="AN8" s="17" t="str">
        <f t="shared" si="0"/>
        <v xml:space="preserve">             </v>
      </c>
    </row>
    <row r="9" spans="1:40" x14ac:dyDescent="0.25">
      <c r="A9" s="24" t="s">
        <v>207</v>
      </c>
      <c r="B9" s="25" t="s">
        <v>15</v>
      </c>
      <c r="C9" s="26" t="s">
        <v>20</v>
      </c>
      <c r="D9" s="24" t="s">
        <v>11</v>
      </c>
      <c r="E9" s="24" t="s">
        <v>208</v>
      </c>
      <c r="F9" s="52">
        <v>80</v>
      </c>
      <c r="G9" s="28" t="s">
        <v>60</v>
      </c>
      <c r="H9" s="24"/>
      <c r="I9" s="27"/>
      <c r="J9" s="28"/>
      <c r="K9" s="24"/>
      <c r="L9" s="27"/>
      <c r="M9" s="28"/>
      <c r="N9" s="24"/>
      <c r="O9" s="27"/>
      <c r="P9" s="28"/>
      <c r="Q9" s="24"/>
      <c r="R9" s="27"/>
      <c r="S9" s="28"/>
      <c r="T9" s="24"/>
      <c r="U9" s="27"/>
      <c r="V9" s="28"/>
      <c r="W9" s="29"/>
      <c r="X9" s="27"/>
      <c r="Y9" s="28"/>
      <c r="AN9" s="17" t="str">
        <f t="shared" si="0"/>
        <v xml:space="preserve">             </v>
      </c>
    </row>
    <row r="10" spans="1:40" x14ac:dyDescent="0.25">
      <c r="A10" s="24" t="s">
        <v>33</v>
      </c>
      <c r="B10" s="25" t="s">
        <v>15</v>
      </c>
      <c r="C10" s="26" t="s">
        <v>20</v>
      </c>
      <c r="D10" s="24" t="s">
        <v>11</v>
      </c>
      <c r="E10" s="24" t="s">
        <v>55</v>
      </c>
      <c r="F10" s="52">
        <v>100</v>
      </c>
      <c r="G10" s="28" t="s">
        <v>60</v>
      </c>
      <c r="H10" s="24"/>
      <c r="I10" s="27"/>
      <c r="J10" s="28"/>
      <c r="K10" s="24"/>
      <c r="L10" s="27"/>
      <c r="M10" s="28"/>
      <c r="N10" s="24"/>
      <c r="O10" s="27"/>
      <c r="P10" s="28"/>
      <c r="Q10" s="24"/>
      <c r="R10" s="27"/>
      <c r="S10" s="28"/>
      <c r="T10" s="24"/>
      <c r="U10" s="27"/>
      <c r="V10" s="28"/>
      <c r="W10" s="29"/>
      <c r="X10" s="27"/>
      <c r="Y10" s="28"/>
      <c r="AN10" s="17" t="str">
        <f t="shared" si="0"/>
        <v xml:space="preserve">             </v>
      </c>
    </row>
    <row r="11" spans="1:40" x14ac:dyDescent="0.25">
      <c r="A11" s="24" t="s">
        <v>162</v>
      </c>
      <c r="B11" s="25" t="s">
        <v>15</v>
      </c>
      <c r="C11" s="26" t="s">
        <v>163</v>
      </c>
      <c r="D11" s="24" t="s">
        <v>11</v>
      </c>
      <c r="E11" s="24" t="s">
        <v>55</v>
      </c>
      <c r="F11" s="52">
        <v>100</v>
      </c>
      <c r="G11" s="28" t="s">
        <v>60</v>
      </c>
      <c r="H11" s="24"/>
      <c r="I11" s="27"/>
      <c r="J11" s="28"/>
      <c r="K11" s="24"/>
      <c r="L11" s="27"/>
      <c r="M11" s="28"/>
      <c r="N11" s="24"/>
      <c r="O11" s="27"/>
      <c r="P11" s="28"/>
      <c r="Q11" s="24"/>
      <c r="R11" s="27"/>
      <c r="S11" s="28"/>
      <c r="T11" s="24"/>
      <c r="U11" s="27"/>
      <c r="V11" s="28"/>
      <c r="W11" s="29"/>
      <c r="X11" s="27"/>
      <c r="Y11" s="28"/>
      <c r="AN11" s="17" t="str">
        <f t="shared" si="0"/>
        <v xml:space="preserve">             </v>
      </c>
    </row>
    <row r="12" spans="1:40" x14ac:dyDescent="0.25">
      <c r="A12" s="24" t="s">
        <v>536</v>
      </c>
      <c r="B12" s="25" t="s">
        <v>15</v>
      </c>
      <c r="C12" s="26" t="s">
        <v>8</v>
      </c>
      <c r="D12" s="24" t="s">
        <v>11</v>
      </c>
      <c r="E12" s="24" t="s">
        <v>284</v>
      </c>
      <c r="F12" s="27" t="s">
        <v>87</v>
      </c>
      <c r="G12" s="28"/>
      <c r="H12" s="24" t="s">
        <v>215</v>
      </c>
      <c r="I12" s="27"/>
      <c r="J12" s="28"/>
      <c r="K12" s="24" t="s">
        <v>286</v>
      </c>
      <c r="L12" s="27"/>
      <c r="M12" s="28"/>
      <c r="N12" s="24" t="s">
        <v>320</v>
      </c>
      <c r="O12" s="27"/>
      <c r="P12" s="28"/>
      <c r="Q12" s="24"/>
      <c r="R12" s="27"/>
      <c r="S12" s="28"/>
      <c r="T12" s="24"/>
      <c r="U12" s="27"/>
      <c r="V12" s="28"/>
      <c r="W12" s="29"/>
      <c r="X12" s="27"/>
      <c r="Y12" s="28"/>
      <c r="AD12" s="20" t="s">
        <v>389</v>
      </c>
      <c r="AG12" s="20" t="s">
        <v>385</v>
      </c>
      <c r="AN12" s="17" t="str">
        <f t="shared" si="0"/>
        <v xml:space="preserve">    O   La      </v>
      </c>
    </row>
    <row r="13" spans="1:40" x14ac:dyDescent="0.25">
      <c r="A13" s="24" t="s">
        <v>300</v>
      </c>
      <c r="B13" s="25" t="s">
        <v>15</v>
      </c>
      <c r="C13" s="26" t="s">
        <v>7</v>
      </c>
      <c r="D13" s="24" t="s">
        <v>11</v>
      </c>
      <c r="E13" s="24" t="s">
        <v>299</v>
      </c>
      <c r="F13" s="52">
        <v>1</v>
      </c>
      <c r="G13" s="28" t="s">
        <v>149</v>
      </c>
      <c r="H13" s="24"/>
      <c r="I13" s="27"/>
      <c r="J13" s="28"/>
      <c r="K13" s="24"/>
      <c r="L13" s="27"/>
      <c r="M13" s="28"/>
      <c r="N13" s="24"/>
      <c r="O13" s="27"/>
      <c r="P13" s="28"/>
      <c r="Q13" s="24"/>
      <c r="R13" s="27"/>
      <c r="S13" s="28"/>
      <c r="T13" s="24"/>
      <c r="U13" s="27"/>
      <c r="V13" s="28"/>
      <c r="W13" s="29"/>
      <c r="X13" s="27"/>
      <c r="Y13" s="28"/>
      <c r="Z13" s="20" t="s">
        <v>378</v>
      </c>
      <c r="AD13" s="20" t="s">
        <v>389</v>
      </c>
      <c r="AG13" s="20" t="s">
        <v>385</v>
      </c>
      <c r="AN13" s="17" t="str">
        <f t="shared" si="0"/>
        <v xml:space="preserve">G    O   La      </v>
      </c>
    </row>
    <row r="14" spans="1:40" x14ac:dyDescent="0.25">
      <c r="A14" s="24" t="s">
        <v>198</v>
      </c>
      <c r="B14" s="25" t="s">
        <v>15</v>
      </c>
      <c r="C14" s="26" t="s">
        <v>8</v>
      </c>
      <c r="D14" s="24" t="s">
        <v>11</v>
      </c>
      <c r="E14" s="24" t="s">
        <v>198</v>
      </c>
      <c r="F14" s="52">
        <v>1</v>
      </c>
      <c r="G14" s="28" t="s">
        <v>149</v>
      </c>
      <c r="H14" s="24"/>
      <c r="I14" s="27"/>
      <c r="J14" s="28"/>
      <c r="K14" s="24"/>
      <c r="L14" s="27"/>
      <c r="M14" s="28"/>
      <c r="N14" s="24"/>
      <c r="O14" s="27"/>
      <c r="P14" s="28"/>
      <c r="Q14" s="24"/>
      <c r="R14" s="27"/>
      <c r="S14" s="28"/>
      <c r="T14" s="24"/>
      <c r="U14" s="27"/>
      <c r="V14" s="28"/>
      <c r="W14" s="29"/>
      <c r="X14" s="27"/>
      <c r="Y14" s="28"/>
      <c r="AD14" s="20" t="s">
        <v>389</v>
      </c>
      <c r="AG14" s="20" t="s">
        <v>385</v>
      </c>
      <c r="AN14" s="17" t="str">
        <f t="shared" si="0"/>
        <v xml:space="preserve">    O   La      </v>
      </c>
    </row>
    <row r="15" spans="1:40" x14ac:dyDescent="0.25">
      <c r="A15" s="57" t="s">
        <v>258</v>
      </c>
      <c r="B15" s="25" t="s">
        <v>15</v>
      </c>
      <c r="C15" s="26" t="s">
        <v>8</v>
      </c>
      <c r="D15" s="24" t="s">
        <v>11</v>
      </c>
      <c r="E15" s="24" t="s">
        <v>160</v>
      </c>
      <c r="F15" s="52">
        <v>110</v>
      </c>
      <c r="G15" s="28" t="s">
        <v>60</v>
      </c>
      <c r="H15" s="24" t="s">
        <v>161</v>
      </c>
      <c r="I15" s="27" t="s">
        <v>87</v>
      </c>
      <c r="J15" s="28"/>
      <c r="K15" s="24" t="s">
        <v>259</v>
      </c>
      <c r="L15" s="27"/>
      <c r="M15" s="28" t="s">
        <v>87</v>
      </c>
      <c r="N15" s="24"/>
      <c r="O15" s="27"/>
      <c r="P15" s="28"/>
      <c r="Q15" s="24"/>
      <c r="R15" s="27"/>
      <c r="S15" s="28"/>
      <c r="T15" s="24"/>
      <c r="U15" s="27"/>
      <c r="V15" s="28"/>
      <c r="W15" s="29"/>
      <c r="X15" s="27"/>
      <c r="Y15" s="28"/>
      <c r="AG15" s="20" t="s">
        <v>385</v>
      </c>
      <c r="AN15" s="17" t="str">
        <f t="shared" si="0"/>
        <v xml:space="preserve">       La      </v>
      </c>
    </row>
    <row r="16" spans="1:40" x14ac:dyDescent="0.25">
      <c r="A16" s="24" t="s">
        <v>205</v>
      </c>
      <c r="B16" s="25" t="s">
        <v>15</v>
      </c>
      <c r="C16" s="26" t="s">
        <v>20</v>
      </c>
      <c r="D16" s="24" t="s">
        <v>11</v>
      </c>
      <c r="E16" s="24" t="s">
        <v>20</v>
      </c>
      <c r="F16" s="52">
        <v>1</v>
      </c>
      <c r="G16" s="28" t="s">
        <v>149</v>
      </c>
      <c r="H16" s="24"/>
      <c r="I16" s="27"/>
      <c r="J16" s="28"/>
      <c r="K16" s="24"/>
      <c r="L16" s="27"/>
      <c r="M16" s="28"/>
      <c r="N16" s="24"/>
      <c r="O16" s="27"/>
      <c r="P16" s="28"/>
      <c r="Q16" s="24"/>
      <c r="R16" s="27"/>
      <c r="S16" s="28"/>
      <c r="T16" s="24"/>
      <c r="U16" s="27"/>
      <c r="V16" s="28"/>
      <c r="W16" s="29"/>
      <c r="X16" s="27"/>
      <c r="Y16" s="28"/>
      <c r="AN16" s="17" t="str">
        <f t="shared" si="0"/>
        <v xml:space="preserve">             </v>
      </c>
    </row>
    <row r="17" spans="1:40" x14ac:dyDescent="0.25">
      <c r="A17" s="24" t="s">
        <v>484</v>
      </c>
      <c r="B17" s="25" t="s">
        <v>15</v>
      </c>
      <c r="C17" s="26" t="s">
        <v>7</v>
      </c>
      <c r="D17" s="24" t="s">
        <v>11</v>
      </c>
      <c r="E17" s="24" t="s">
        <v>284</v>
      </c>
      <c r="F17" s="52">
        <v>0.5</v>
      </c>
      <c r="G17" s="28" t="s">
        <v>149</v>
      </c>
      <c r="H17" s="24" t="s">
        <v>245</v>
      </c>
      <c r="I17" s="27">
        <v>28</v>
      </c>
      <c r="J17" s="28" t="s">
        <v>60</v>
      </c>
      <c r="K17" s="24" t="s">
        <v>285</v>
      </c>
      <c r="L17" s="27">
        <v>10</v>
      </c>
      <c r="M17" s="28" t="s">
        <v>60</v>
      </c>
      <c r="N17" s="24" t="s">
        <v>286</v>
      </c>
      <c r="O17" s="27">
        <v>36</v>
      </c>
      <c r="P17" s="28" t="s">
        <v>60</v>
      </c>
      <c r="Q17" s="24" t="s">
        <v>287</v>
      </c>
      <c r="R17" s="27">
        <v>1.4E-2</v>
      </c>
      <c r="S17" s="28"/>
      <c r="T17" s="24" t="s">
        <v>90</v>
      </c>
      <c r="U17" s="27"/>
      <c r="V17" s="28"/>
      <c r="W17" s="29"/>
      <c r="X17" s="27"/>
      <c r="Y17" s="28"/>
      <c r="Z17" s="20" t="s">
        <v>378</v>
      </c>
      <c r="AD17" s="20" t="s">
        <v>389</v>
      </c>
      <c r="AG17" s="20" t="s">
        <v>385</v>
      </c>
      <c r="AN17" s="17" t="str">
        <f t="shared" si="0"/>
        <v xml:space="preserve">G    O   La      </v>
      </c>
    </row>
    <row r="18" spans="1:40" x14ac:dyDescent="0.25">
      <c r="A18" s="24" t="s">
        <v>262</v>
      </c>
      <c r="B18" s="25" t="s">
        <v>15</v>
      </c>
      <c r="C18" s="26" t="s">
        <v>7</v>
      </c>
      <c r="D18" s="24" t="s">
        <v>11</v>
      </c>
      <c r="E18" s="24" t="s">
        <v>263</v>
      </c>
      <c r="F18" s="52">
        <v>80</v>
      </c>
      <c r="G18" s="28" t="s">
        <v>60</v>
      </c>
      <c r="H18" s="24"/>
      <c r="I18" s="27"/>
      <c r="J18" s="28"/>
      <c r="K18" s="24"/>
      <c r="L18" s="27"/>
      <c r="M18" s="28"/>
      <c r="N18" s="24"/>
      <c r="O18" s="27"/>
      <c r="P18" s="28"/>
      <c r="Q18" s="24"/>
      <c r="R18" s="27"/>
      <c r="S18" s="28"/>
      <c r="T18" s="24"/>
      <c r="U18" s="27"/>
      <c r="V18" s="28"/>
      <c r="W18" s="29"/>
      <c r="X18" s="27"/>
      <c r="Y18" s="28"/>
      <c r="Z18" s="20" t="s">
        <v>378</v>
      </c>
      <c r="AD18" s="20" t="s">
        <v>389</v>
      </c>
      <c r="AG18" s="20" t="s">
        <v>385</v>
      </c>
      <c r="AN18" s="17" t="str">
        <f t="shared" si="0"/>
        <v xml:space="preserve">G    O   La      </v>
      </c>
    </row>
    <row r="19" spans="1:40" x14ac:dyDescent="0.25">
      <c r="A19" s="24" t="s">
        <v>151</v>
      </c>
      <c r="B19" s="25" t="s">
        <v>15</v>
      </c>
      <c r="C19" s="26" t="s">
        <v>8</v>
      </c>
      <c r="D19" s="24" t="s">
        <v>11</v>
      </c>
      <c r="E19" s="24" t="s">
        <v>152</v>
      </c>
      <c r="F19" s="52">
        <v>1</v>
      </c>
      <c r="G19" s="28" t="s">
        <v>149</v>
      </c>
      <c r="H19" s="24"/>
      <c r="I19" s="27"/>
      <c r="J19" s="28"/>
      <c r="K19" s="24"/>
      <c r="L19" s="27"/>
      <c r="M19" s="28"/>
      <c r="N19" s="24"/>
      <c r="O19" s="27"/>
      <c r="P19" s="28"/>
      <c r="Q19" s="24"/>
      <c r="R19" s="27"/>
      <c r="S19" s="28"/>
      <c r="T19" s="24"/>
      <c r="U19" s="27"/>
      <c r="V19" s="28"/>
      <c r="W19" s="29"/>
      <c r="X19" s="27"/>
      <c r="Y19" s="28"/>
      <c r="AD19" s="20" t="s">
        <v>389</v>
      </c>
      <c r="AG19" s="20" t="s">
        <v>385</v>
      </c>
      <c r="AN19" s="17" t="str">
        <f t="shared" si="0"/>
        <v xml:space="preserve">    O   La      </v>
      </c>
    </row>
    <row r="20" spans="1:40" x14ac:dyDescent="0.25">
      <c r="A20" s="24" t="s">
        <v>541</v>
      </c>
      <c r="B20" s="25" t="s">
        <v>15</v>
      </c>
      <c r="C20" s="26" t="s">
        <v>20</v>
      </c>
      <c r="D20" s="24" t="s">
        <v>11</v>
      </c>
      <c r="E20" s="24" t="s">
        <v>274</v>
      </c>
      <c r="F20" s="52">
        <v>1</v>
      </c>
      <c r="G20" s="28" t="s">
        <v>149</v>
      </c>
      <c r="H20" s="24"/>
      <c r="I20" s="27"/>
      <c r="J20" s="28"/>
      <c r="K20" s="24"/>
      <c r="L20" s="27"/>
      <c r="M20" s="28"/>
      <c r="N20" s="24"/>
      <c r="O20" s="27"/>
      <c r="P20" s="28"/>
      <c r="Q20" s="24"/>
      <c r="R20" s="27"/>
      <c r="S20" s="28"/>
      <c r="T20" s="24"/>
      <c r="U20" s="27"/>
      <c r="V20" s="28"/>
      <c r="W20" s="29"/>
      <c r="X20" s="27"/>
      <c r="Y20" s="28"/>
      <c r="AN20" s="17" t="str">
        <f t="shared" si="0"/>
        <v xml:space="preserve">             </v>
      </c>
    </row>
    <row r="21" spans="1:40" x14ac:dyDescent="0.25">
      <c r="A21" s="17" t="s">
        <v>489</v>
      </c>
      <c r="B21" s="17" t="s">
        <v>15</v>
      </c>
      <c r="C21" s="17" t="s">
        <v>20</v>
      </c>
      <c r="D21" s="17" t="s">
        <v>11</v>
      </c>
      <c r="E21" s="17" t="s">
        <v>489</v>
      </c>
      <c r="F21" s="54">
        <v>1</v>
      </c>
      <c r="G21" s="20" t="s">
        <v>149</v>
      </c>
    </row>
    <row r="23" spans="1:40" x14ac:dyDescent="0.25">
      <c r="A23" s="24" t="s">
        <v>164</v>
      </c>
      <c r="B23" s="25" t="s">
        <v>15</v>
      </c>
      <c r="C23" s="26" t="s">
        <v>18</v>
      </c>
      <c r="D23" s="24" t="s">
        <v>11</v>
      </c>
      <c r="E23" s="24" t="s">
        <v>165</v>
      </c>
      <c r="F23" s="52">
        <v>1</v>
      </c>
      <c r="G23" s="28" t="s">
        <v>149</v>
      </c>
      <c r="H23" s="24"/>
      <c r="I23" s="27"/>
      <c r="J23" s="28"/>
      <c r="K23" s="24"/>
      <c r="L23" s="27"/>
      <c r="M23" s="28"/>
      <c r="N23" s="24"/>
      <c r="O23" s="27"/>
      <c r="P23" s="28"/>
      <c r="Q23" s="24"/>
      <c r="R23" s="27"/>
      <c r="S23" s="28"/>
      <c r="T23" s="24"/>
      <c r="U23" s="27"/>
      <c r="V23" s="28"/>
      <c r="W23" s="29"/>
      <c r="X23" s="27"/>
      <c r="Y23" s="28"/>
      <c r="Z23" s="20" t="s">
        <v>378</v>
      </c>
      <c r="AD23" s="20" t="s">
        <v>389</v>
      </c>
      <c r="AG23" s="20" t="s">
        <v>385</v>
      </c>
      <c r="AN23" s="17" t="str">
        <f t="shared" ref="AN23:AN29" si="1">CONCATENATE(Z23," ",AA23," ",AB23," ",AC23," ",AD23," ",AE23," ",AF23," ",AG23," ",AH23," ",AI23," ",AJ23," ",AK23," ",AL23," ",AM23)</f>
        <v xml:space="preserve">G    O   La      </v>
      </c>
    </row>
    <row r="24" spans="1:40" x14ac:dyDescent="0.25">
      <c r="A24" s="24" t="s">
        <v>203</v>
      </c>
      <c r="B24" s="25" t="s">
        <v>15</v>
      </c>
      <c r="C24" s="26" t="s">
        <v>20</v>
      </c>
      <c r="D24" s="24" t="s">
        <v>11</v>
      </c>
      <c r="E24" s="24" t="s">
        <v>204</v>
      </c>
      <c r="F24" s="52">
        <v>1</v>
      </c>
      <c r="G24" s="28" t="s">
        <v>149</v>
      </c>
      <c r="H24" s="24"/>
      <c r="I24" s="27"/>
      <c r="J24" s="28"/>
      <c r="K24" s="24"/>
      <c r="L24" s="27"/>
      <c r="M24" s="28"/>
      <c r="N24" s="24"/>
      <c r="O24" s="27"/>
      <c r="P24" s="28"/>
      <c r="Q24" s="24"/>
      <c r="R24" s="27"/>
      <c r="S24" s="28"/>
      <c r="T24" s="24"/>
      <c r="U24" s="27"/>
      <c r="V24" s="28"/>
      <c r="W24" s="29"/>
      <c r="X24" s="27"/>
      <c r="Y24" s="28"/>
      <c r="AN24" s="17" t="str">
        <f t="shared" si="1"/>
        <v xml:space="preserve">             </v>
      </c>
    </row>
    <row r="25" spans="1:40" x14ac:dyDescent="0.25">
      <c r="A25" s="24" t="s">
        <v>16</v>
      </c>
      <c r="B25" s="25" t="s">
        <v>15</v>
      </c>
      <c r="C25" s="26" t="s">
        <v>20</v>
      </c>
      <c r="D25" s="24" t="s">
        <v>11</v>
      </c>
      <c r="E25" s="24" t="s">
        <v>56</v>
      </c>
      <c r="F25" s="52">
        <v>1</v>
      </c>
      <c r="G25" s="28" t="s">
        <v>149</v>
      </c>
      <c r="H25" s="24"/>
      <c r="I25" s="27"/>
      <c r="J25" s="28"/>
      <c r="K25" s="24"/>
      <c r="L25" s="27"/>
      <c r="M25" s="28"/>
      <c r="N25" s="24"/>
      <c r="O25" s="27"/>
      <c r="P25" s="28"/>
      <c r="Q25" s="24"/>
      <c r="R25" s="27"/>
      <c r="S25" s="28"/>
      <c r="T25" s="24"/>
      <c r="U25" s="27"/>
      <c r="V25" s="28"/>
      <c r="W25" s="29"/>
      <c r="X25" s="27"/>
      <c r="Y25" s="28"/>
      <c r="AN25" s="17" t="str">
        <f t="shared" si="1"/>
        <v xml:space="preserve">             </v>
      </c>
    </row>
    <row r="26" spans="1:40" x14ac:dyDescent="0.25">
      <c r="A26" s="24" t="s">
        <v>32</v>
      </c>
      <c r="B26" s="25" t="s">
        <v>15</v>
      </c>
      <c r="C26" s="26" t="s">
        <v>20</v>
      </c>
      <c r="D26" s="24" t="s">
        <v>11</v>
      </c>
      <c r="E26" s="24" t="s">
        <v>37</v>
      </c>
      <c r="F26" s="52">
        <v>1</v>
      </c>
      <c r="G26" s="28" t="s">
        <v>149</v>
      </c>
      <c r="H26" s="24"/>
      <c r="I26" s="27"/>
      <c r="J26" s="28"/>
      <c r="K26" s="24"/>
      <c r="L26" s="27"/>
      <c r="M26" s="28"/>
      <c r="N26" s="24"/>
      <c r="O26" s="27"/>
      <c r="P26" s="28"/>
      <c r="Q26" s="24"/>
      <c r="R26" s="27"/>
      <c r="S26" s="28"/>
      <c r="T26" s="24"/>
      <c r="U26" s="27"/>
      <c r="V26" s="28"/>
      <c r="W26" s="29"/>
      <c r="X26" s="27"/>
      <c r="Y26" s="28"/>
      <c r="AN26" s="17" t="str">
        <f t="shared" si="1"/>
        <v xml:space="preserve">             </v>
      </c>
    </row>
    <row r="27" spans="1:40" x14ac:dyDescent="0.25">
      <c r="A27" s="24" t="s">
        <v>144</v>
      </c>
      <c r="B27" s="25" t="s">
        <v>15</v>
      </c>
      <c r="C27" s="26" t="s">
        <v>20</v>
      </c>
      <c r="D27" s="24" t="s">
        <v>11</v>
      </c>
      <c r="E27" s="24" t="s">
        <v>144</v>
      </c>
      <c r="F27" s="52">
        <v>1</v>
      </c>
      <c r="G27" s="28" t="s">
        <v>149</v>
      </c>
      <c r="H27" s="24"/>
      <c r="I27" s="27"/>
      <c r="J27" s="28"/>
      <c r="K27" s="24"/>
      <c r="L27" s="27"/>
      <c r="M27" s="28"/>
      <c r="N27" s="24"/>
      <c r="O27" s="27"/>
      <c r="P27" s="28"/>
      <c r="Q27" s="24"/>
      <c r="R27" s="27"/>
      <c r="S27" s="28"/>
      <c r="T27" s="24"/>
      <c r="U27" s="27"/>
      <c r="V27" s="28"/>
      <c r="W27" s="29"/>
      <c r="X27" s="27"/>
      <c r="Y27" s="28"/>
      <c r="AN27" s="17" t="str">
        <f t="shared" si="1"/>
        <v xml:space="preserve">             </v>
      </c>
    </row>
    <row r="28" spans="1:40" x14ac:dyDescent="0.25">
      <c r="A28" s="24" t="s">
        <v>206</v>
      </c>
      <c r="B28" s="25" t="s">
        <v>15</v>
      </c>
      <c r="C28" s="26" t="s">
        <v>20</v>
      </c>
      <c r="D28" s="24" t="s">
        <v>11</v>
      </c>
      <c r="E28" s="24" t="s">
        <v>206</v>
      </c>
      <c r="F28" s="52">
        <v>80</v>
      </c>
      <c r="G28" s="28" t="s">
        <v>60</v>
      </c>
      <c r="H28" s="24"/>
      <c r="I28" s="27"/>
      <c r="J28" s="28"/>
      <c r="K28" s="24"/>
      <c r="L28" s="27"/>
      <c r="M28" s="28"/>
      <c r="N28" s="24"/>
      <c r="O28" s="27"/>
      <c r="P28" s="28"/>
      <c r="Q28" s="24"/>
      <c r="R28" s="27"/>
      <c r="S28" s="28"/>
      <c r="T28" s="24"/>
      <c r="U28" s="27"/>
      <c r="V28" s="28"/>
      <c r="W28" s="29"/>
      <c r="X28" s="27"/>
      <c r="Y28" s="28"/>
      <c r="AN28" s="17" t="str">
        <f t="shared" si="1"/>
        <v xml:space="preserve">             </v>
      </c>
    </row>
    <row r="29" spans="1:40" x14ac:dyDescent="0.25">
      <c r="A29" s="24" t="s">
        <v>150</v>
      </c>
      <c r="B29" s="25" t="s">
        <v>15</v>
      </c>
      <c r="C29" s="26" t="s">
        <v>18</v>
      </c>
      <c r="D29" s="24" t="s">
        <v>11</v>
      </c>
      <c r="E29" s="24" t="s">
        <v>150</v>
      </c>
      <c r="F29" s="52">
        <v>1</v>
      </c>
      <c r="G29" s="28" t="s">
        <v>149</v>
      </c>
      <c r="H29" s="24"/>
      <c r="I29" s="27"/>
      <c r="J29" s="28"/>
      <c r="K29" s="24"/>
      <c r="L29" s="27"/>
      <c r="M29" s="28"/>
      <c r="N29" s="24"/>
      <c r="O29" s="27"/>
      <c r="P29" s="28"/>
      <c r="Q29" s="24"/>
      <c r="R29" s="27"/>
      <c r="S29" s="28"/>
      <c r="T29" s="24"/>
      <c r="U29" s="27"/>
      <c r="V29" s="28"/>
      <c r="W29" s="29"/>
      <c r="X29" s="27"/>
      <c r="Y29" s="28"/>
      <c r="Z29" s="20" t="s">
        <v>378</v>
      </c>
      <c r="AD29" s="20" t="s">
        <v>389</v>
      </c>
      <c r="AG29" s="20" t="s">
        <v>385</v>
      </c>
      <c r="AN29" s="17" t="str">
        <f t="shared" si="1"/>
        <v xml:space="preserve">G    O   La      </v>
      </c>
    </row>
    <row r="30" spans="1:40" x14ac:dyDescent="0.25">
      <c r="N30" s="24"/>
      <c r="O30" s="27"/>
      <c r="P30" s="28"/>
      <c r="Q30" s="24"/>
      <c r="R30" s="27"/>
      <c r="S30" s="28"/>
      <c r="T30" s="24"/>
      <c r="U30" s="27"/>
      <c r="V30" s="28"/>
      <c r="W30" s="29"/>
      <c r="X30" s="27"/>
      <c r="Y30" s="28"/>
    </row>
    <row r="31" spans="1:40" x14ac:dyDescent="0.25">
      <c r="A31" s="24" t="s">
        <v>542</v>
      </c>
      <c r="B31" s="25" t="s">
        <v>15</v>
      </c>
      <c r="C31" s="26" t="s">
        <v>18</v>
      </c>
      <c r="D31" s="24" t="s">
        <v>11</v>
      </c>
      <c r="E31" s="24" t="s">
        <v>318</v>
      </c>
      <c r="F31" s="52" t="s">
        <v>87</v>
      </c>
      <c r="G31" s="28"/>
      <c r="H31" s="24" t="s">
        <v>319</v>
      </c>
      <c r="I31" s="27">
        <v>0.5</v>
      </c>
      <c r="J31" s="28" t="s">
        <v>149</v>
      </c>
      <c r="K31" s="24" t="s">
        <v>284</v>
      </c>
      <c r="L31" s="27">
        <v>0.5</v>
      </c>
      <c r="M31" s="28" t="s">
        <v>221</v>
      </c>
      <c r="N31" s="24" t="s">
        <v>307</v>
      </c>
      <c r="O31" s="27">
        <v>10</v>
      </c>
      <c r="P31" s="28" t="s">
        <v>67</v>
      </c>
      <c r="Q31" s="24" t="s">
        <v>215</v>
      </c>
      <c r="R31" s="27">
        <v>10</v>
      </c>
      <c r="S31" s="28" t="s">
        <v>67</v>
      </c>
      <c r="T31" s="24" t="s">
        <v>320</v>
      </c>
      <c r="U31" s="27">
        <v>0.5</v>
      </c>
      <c r="V31" s="28" t="s">
        <v>67</v>
      </c>
      <c r="W31" s="29" t="s">
        <v>286</v>
      </c>
      <c r="X31" s="27" t="s">
        <v>87</v>
      </c>
      <c r="Y31" s="28"/>
      <c r="Z31" s="20" t="s">
        <v>378</v>
      </c>
      <c r="AD31" s="20" t="s">
        <v>389</v>
      </c>
      <c r="AG31" s="20" t="s">
        <v>385</v>
      </c>
      <c r="AN31" s="17" t="str">
        <f t="shared" ref="AN31:AN61" si="2">CONCATENATE(Z31," ",AA31," ",AB31," ",AC31," ",AD31," ",AE31," ",AF31," ",AG31," ",AH31," ",AI31," ",AJ31," ",AK31," ",AL31," ",AM31)</f>
        <v xml:space="preserve">G    O   La      </v>
      </c>
    </row>
    <row r="32" spans="1:40" x14ac:dyDescent="0.25">
      <c r="A32" s="24" t="s">
        <v>543</v>
      </c>
      <c r="B32" s="25" t="s">
        <v>15</v>
      </c>
      <c r="C32" s="26" t="s">
        <v>18</v>
      </c>
      <c r="D32" s="24" t="s">
        <v>11</v>
      </c>
      <c r="E32" s="24"/>
      <c r="F32" s="52"/>
      <c r="G32" s="28"/>
      <c r="H32" s="24"/>
      <c r="I32" s="27"/>
      <c r="J32" s="28"/>
      <c r="K32" s="24"/>
      <c r="L32" s="27"/>
      <c r="M32" s="28"/>
      <c r="N32" s="24"/>
      <c r="O32" s="27"/>
      <c r="P32" s="28"/>
      <c r="Q32" s="24"/>
      <c r="R32" s="27"/>
      <c r="S32" s="28"/>
      <c r="T32" s="24"/>
      <c r="U32" s="27"/>
      <c r="V32" s="28"/>
      <c r="W32" s="29"/>
      <c r="X32" s="27"/>
      <c r="Y32" s="28"/>
      <c r="Z32" s="20" t="s">
        <v>378</v>
      </c>
      <c r="AB32" s="20" t="s">
        <v>384</v>
      </c>
      <c r="AD32" s="20" t="s">
        <v>389</v>
      </c>
      <c r="AG32" s="20" t="s">
        <v>393</v>
      </c>
      <c r="AN32" s="17" t="str">
        <f t="shared" si="2"/>
        <v xml:space="preserve">G  FC  O   La       </v>
      </c>
    </row>
    <row r="33" spans="1:40" x14ac:dyDescent="0.25">
      <c r="A33" s="24" t="s">
        <v>180</v>
      </c>
      <c r="B33" s="25" t="s">
        <v>15</v>
      </c>
      <c r="C33" s="26" t="s">
        <v>8</v>
      </c>
      <c r="D33" s="24" t="s">
        <v>11</v>
      </c>
      <c r="E33" s="24" t="s">
        <v>186</v>
      </c>
      <c r="F33" s="52">
        <v>1</v>
      </c>
      <c r="G33" s="28" t="s">
        <v>149</v>
      </c>
      <c r="H33" s="24"/>
      <c r="I33" s="27"/>
      <c r="J33" s="28"/>
      <c r="K33" s="24"/>
      <c r="L33" s="27"/>
      <c r="M33" s="28"/>
      <c r="N33" s="24"/>
      <c r="O33" s="27"/>
      <c r="P33" s="28"/>
      <c r="Q33" s="24"/>
      <c r="R33" s="27"/>
      <c r="S33" s="28"/>
      <c r="T33" s="24"/>
      <c r="U33" s="27"/>
      <c r="V33" s="28"/>
      <c r="W33" s="29"/>
      <c r="X33" s="27"/>
      <c r="Y33" s="28"/>
      <c r="AG33" s="20" t="s">
        <v>385</v>
      </c>
      <c r="AN33" s="17" t="str">
        <f t="shared" si="2"/>
        <v xml:space="preserve">       La      </v>
      </c>
    </row>
    <row r="34" spans="1:40" x14ac:dyDescent="0.25">
      <c r="A34" s="56" t="s">
        <v>147</v>
      </c>
      <c r="B34" s="25" t="s">
        <v>15</v>
      </c>
      <c r="C34" s="26" t="s">
        <v>8</v>
      </c>
      <c r="D34" s="24" t="s">
        <v>11</v>
      </c>
      <c r="E34" s="56" t="s">
        <v>148</v>
      </c>
      <c r="F34" s="52">
        <v>1</v>
      </c>
      <c r="G34" s="28" t="s">
        <v>149</v>
      </c>
      <c r="H34" s="24"/>
      <c r="I34" s="27"/>
      <c r="J34" s="28"/>
      <c r="K34" s="24"/>
      <c r="L34" s="27"/>
      <c r="M34" s="28"/>
      <c r="N34" s="24"/>
      <c r="O34" s="27"/>
      <c r="P34" s="28"/>
      <c r="Q34" s="24"/>
      <c r="R34" s="27"/>
      <c r="S34" s="28"/>
      <c r="T34" s="24"/>
      <c r="U34" s="27"/>
      <c r="V34" s="28"/>
      <c r="W34" s="29"/>
      <c r="X34" s="27"/>
      <c r="Y34" s="28"/>
      <c r="AG34" s="20" t="s">
        <v>393</v>
      </c>
      <c r="AN34" s="17" t="str">
        <f t="shared" si="2"/>
        <v xml:space="preserve">       La       </v>
      </c>
    </row>
    <row r="35" spans="1:40" x14ac:dyDescent="0.25">
      <c r="A35" s="24" t="s">
        <v>544</v>
      </c>
      <c r="B35" s="25" t="s">
        <v>15</v>
      </c>
      <c r="C35" s="26" t="s">
        <v>20</v>
      </c>
      <c r="D35" s="24" t="s">
        <v>11</v>
      </c>
      <c r="E35" s="24" t="s">
        <v>396</v>
      </c>
      <c r="F35" s="52">
        <v>1</v>
      </c>
      <c r="G35" s="28" t="s">
        <v>149</v>
      </c>
      <c r="H35" s="24"/>
      <c r="I35" s="27"/>
      <c r="J35" s="28"/>
      <c r="K35" s="24"/>
      <c r="L35" s="27"/>
      <c r="M35" s="28"/>
      <c r="N35" s="24"/>
      <c r="O35" s="27"/>
      <c r="P35" s="28"/>
      <c r="Q35" s="24"/>
      <c r="R35" s="27"/>
      <c r="S35" s="28"/>
      <c r="T35" s="24"/>
      <c r="U35" s="27"/>
      <c r="V35" s="28"/>
      <c r="W35" s="29"/>
      <c r="X35" s="27"/>
      <c r="Y35" s="28"/>
      <c r="AN35" s="17" t="str">
        <f t="shared" si="2"/>
        <v xml:space="preserve">             </v>
      </c>
    </row>
    <row r="36" spans="1:40" x14ac:dyDescent="0.25">
      <c r="A36" s="24" t="s">
        <v>417</v>
      </c>
      <c r="B36" s="25" t="s">
        <v>15</v>
      </c>
      <c r="C36" s="26" t="s">
        <v>418</v>
      </c>
      <c r="D36" s="24" t="s">
        <v>11</v>
      </c>
      <c r="E36" s="24"/>
      <c r="F36" s="52"/>
      <c r="G36" s="28"/>
      <c r="H36" s="24"/>
      <c r="I36" s="27"/>
      <c r="J36" s="28"/>
      <c r="K36" s="24"/>
      <c r="L36" s="27"/>
      <c r="M36" s="28"/>
      <c r="N36" s="24"/>
      <c r="O36" s="27"/>
      <c r="P36" s="28"/>
      <c r="Q36" s="24"/>
      <c r="R36" s="27"/>
      <c r="S36" s="28"/>
      <c r="T36" s="24"/>
      <c r="U36" s="27"/>
      <c r="V36" s="28"/>
      <c r="W36" s="29"/>
      <c r="X36" s="27"/>
      <c r="Y36" s="28"/>
      <c r="Z36" s="20" t="s">
        <v>378</v>
      </c>
      <c r="AG36" s="20" t="s">
        <v>385</v>
      </c>
      <c r="AN36" s="17" t="str">
        <f t="shared" si="2"/>
        <v xml:space="preserve">G       La      </v>
      </c>
    </row>
    <row r="37" spans="1:40" x14ac:dyDescent="0.25">
      <c r="A37" s="17" t="s">
        <v>445</v>
      </c>
      <c r="B37" s="25" t="s">
        <v>15</v>
      </c>
      <c r="C37" s="26" t="s">
        <v>7</v>
      </c>
      <c r="D37" s="24" t="s">
        <v>11</v>
      </c>
      <c r="E37" s="24" t="s">
        <v>446</v>
      </c>
      <c r="F37" s="52">
        <v>50</v>
      </c>
      <c r="G37" s="28" t="s">
        <v>60</v>
      </c>
      <c r="H37" s="24"/>
      <c r="I37" s="27"/>
      <c r="J37" s="28"/>
      <c r="K37" s="24"/>
      <c r="L37" s="27"/>
      <c r="M37" s="28"/>
      <c r="N37" s="24"/>
      <c r="O37" s="27"/>
      <c r="P37" s="28"/>
      <c r="Q37" s="24"/>
      <c r="R37" s="27"/>
      <c r="S37" s="28"/>
      <c r="T37" s="24"/>
      <c r="U37" s="27"/>
      <c r="V37" s="28"/>
      <c r="W37" s="29"/>
      <c r="X37" s="27"/>
      <c r="Y37" s="28"/>
      <c r="Z37" s="20" t="s">
        <v>378</v>
      </c>
      <c r="AD37" s="20" t="s">
        <v>389</v>
      </c>
      <c r="AG37" s="20" t="s">
        <v>385</v>
      </c>
      <c r="AI37" s="20" t="s">
        <v>382</v>
      </c>
      <c r="AN37" s="17" t="str">
        <f t="shared" si="2"/>
        <v xml:space="preserve">G    O   La  A    </v>
      </c>
    </row>
    <row r="38" spans="1:40" x14ac:dyDescent="0.25">
      <c r="A38" s="24" t="s">
        <v>462</v>
      </c>
      <c r="B38" s="25" t="s">
        <v>15</v>
      </c>
      <c r="C38" s="26" t="s">
        <v>18</v>
      </c>
      <c r="D38" s="24" t="s">
        <v>11</v>
      </c>
      <c r="E38" s="24" t="s">
        <v>463</v>
      </c>
      <c r="F38" s="52">
        <v>1</v>
      </c>
      <c r="G38" s="28" t="s">
        <v>149</v>
      </c>
      <c r="H38" s="24"/>
      <c r="I38" s="27"/>
      <c r="J38" s="28"/>
      <c r="K38" s="24"/>
      <c r="L38" s="27"/>
      <c r="M38" s="28"/>
      <c r="N38" s="24"/>
      <c r="O38" s="27"/>
      <c r="P38" s="28"/>
      <c r="Q38" s="24"/>
      <c r="R38" s="27"/>
      <c r="S38" s="28"/>
      <c r="T38" s="24"/>
      <c r="U38" s="27"/>
      <c r="V38" s="28"/>
      <c r="W38" s="29"/>
      <c r="X38" s="27"/>
      <c r="Y38" s="28"/>
      <c r="AN38" s="17" t="str">
        <f t="shared" si="2"/>
        <v xml:space="preserve">             </v>
      </c>
    </row>
    <row r="39" spans="1:40" x14ac:dyDescent="0.25">
      <c r="A39" s="24" t="s">
        <v>493</v>
      </c>
      <c r="B39" s="25" t="s">
        <v>15</v>
      </c>
      <c r="C39" s="26" t="s">
        <v>8</v>
      </c>
      <c r="D39" s="24" t="s">
        <v>11</v>
      </c>
      <c r="E39" s="24" t="s">
        <v>494</v>
      </c>
      <c r="F39" s="52">
        <v>1</v>
      </c>
      <c r="G39" s="28" t="s">
        <v>149</v>
      </c>
      <c r="H39" s="24"/>
      <c r="I39" s="27"/>
      <c r="J39" s="28"/>
      <c r="K39" s="24"/>
      <c r="L39" s="27"/>
      <c r="M39" s="28"/>
      <c r="N39" s="24"/>
      <c r="O39" s="27"/>
      <c r="P39" s="28"/>
      <c r="Q39" s="24"/>
      <c r="R39" s="27"/>
      <c r="S39" s="28"/>
      <c r="T39" s="24"/>
      <c r="U39" s="27"/>
      <c r="V39" s="28"/>
      <c r="W39" s="29"/>
      <c r="X39" s="27"/>
      <c r="Y39" s="28"/>
      <c r="AG39" s="20" t="s">
        <v>385</v>
      </c>
      <c r="AN39" s="17" t="str">
        <f t="shared" si="2"/>
        <v xml:space="preserve">       La      </v>
      </c>
    </row>
    <row r="40" spans="1:40" x14ac:dyDescent="0.25">
      <c r="A40" s="24" t="s">
        <v>417</v>
      </c>
      <c r="B40" s="25" t="s">
        <v>15</v>
      </c>
      <c r="C40" s="26" t="s">
        <v>418</v>
      </c>
      <c r="D40" s="24" t="s">
        <v>11</v>
      </c>
      <c r="E40" s="24"/>
      <c r="F40" s="52"/>
      <c r="G40" s="28"/>
      <c r="H40" s="24"/>
      <c r="I40" s="27"/>
      <c r="J40" s="28"/>
      <c r="K40" s="24"/>
      <c r="L40" s="27"/>
      <c r="M40" s="28"/>
      <c r="N40" s="24"/>
      <c r="O40" s="27"/>
      <c r="P40" s="28"/>
      <c r="Q40" s="24"/>
      <c r="R40" s="27"/>
      <c r="S40" s="28"/>
      <c r="T40" s="24"/>
      <c r="U40" s="27"/>
      <c r="V40" s="28"/>
      <c r="W40" s="29"/>
      <c r="X40" s="27"/>
      <c r="Y40" s="28"/>
      <c r="Z40" s="20" t="s">
        <v>378</v>
      </c>
      <c r="AG40" s="20" t="s">
        <v>385</v>
      </c>
      <c r="AN40" s="17" t="str">
        <f t="shared" si="2"/>
        <v xml:space="preserve">G       La      </v>
      </c>
    </row>
    <row r="41" spans="1:40" x14ac:dyDescent="0.25">
      <c r="A41" s="24"/>
      <c r="B41" s="25"/>
      <c r="C41" s="26"/>
      <c r="D41" s="24"/>
      <c r="E41" s="24"/>
      <c r="F41" s="52"/>
      <c r="G41" s="28"/>
      <c r="H41" s="24"/>
      <c r="I41" s="27"/>
      <c r="J41" s="28"/>
      <c r="K41" s="24"/>
      <c r="L41" s="27"/>
      <c r="M41" s="28"/>
      <c r="N41" s="24"/>
      <c r="O41" s="27"/>
      <c r="P41" s="28"/>
      <c r="Q41" s="24"/>
      <c r="R41" s="27"/>
      <c r="S41" s="28"/>
      <c r="T41" s="24"/>
      <c r="U41" s="27"/>
      <c r="V41" s="28"/>
      <c r="W41" s="29"/>
      <c r="X41" s="27"/>
      <c r="Y41" s="28"/>
      <c r="AN41" s="17" t="str">
        <f t="shared" si="2"/>
        <v xml:space="preserve">             </v>
      </c>
    </row>
    <row r="42" spans="1:40" x14ac:dyDescent="0.25">
      <c r="A42" s="24"/>
      <c r="B42" s="25"/>
      <c r="C42" s="26"/>
      <c r="D42" s="24"/>
      <c r="E42" s="24"/>
      <c r="F42" s="52"/>
      <c r="G42" s="28"/>
      <c r="H42" s="24"/>
      <c r="I42" s="27"/>
      <c r="J42" s="28"/>
      <c r="K42" s="24"/>
      <c r="L42" s="27"/>
      <c r="M42" s="28"/>
      <c r="N42" s="24"/>
      <c r="O42" s="27"/>
      <c r="P42" s="28"/>
      <c r="Q42" s="24"/>
      <c r="R42" s="27"/>
      <c r="S42" s="28"/>
      <c r="T42" s="24"/>
      <c r="U42" s="27"/>
      <c r="V42" s="28"/>
      <c r="W42" s="29"/>
      <c r="X42" s="27"/>
      <c r="Y42" s="28"/>
      <c r="AN42" s="17" t="str">
        <f t="shared" si="2"/>
        <v xml:space="preserve">             </v>
      </c>
    </row>
    <row r="43" spans="1:40" x14ac:dyDescent="0.25">
      <c r="A43" s="24"/>
      <c r="B43" s="25"/>
      <c r="C43" s="26"/>
      <c r="D43" s="24"/>
      <c r="E43" s="24"/>
      <c r="F43" s="52"/>
      <c r="G43" s="28"/>
      <c r="H43" s="24"/>
      <c r="I43" s="27"/>
      <c r="J43" s="28"/>
      <c r="K43" s="24"/>
      <c r="L43" s="27"/>
      <c r="M43" s="28"/>
      <c r="N43" s="24"/>
      <c r="O43" s="27"/>
      <c r="P43" s="28"/>
      <c r="Q43" s="24"/>
      <c r="R43" s="27"/>
      <c r="S43" s="28"/>
      <c r="T43" s="24"/>
      <c r="U43" s="27"/>
      <c r="V43" s="28"/>
      <c r="W43" s="29"/>
      <c r="X43" s="27"/>
      <c r="Y43" s="28"/>
      <c r="AN43" s="17" t="str">
        <f t="shared" si="2"/>
        <v xml:space="preserve">             </v>
      </c>
    </row>
    <row r="44" spans="1:40" x14ac:dyDescent="0.25">
      <c r="A44" s="24"/>
      <c r="B44" s="25"/>
      <c r="C44" s="26"/>
      <c r="D44" s="24"/>
      <c r="E44" s="24"/>
      <c r="F44" s="52"/>
      <c r="G44" s="28"/>
      <c r="H44" s="24"/>
      <c r="I44" s="27"/>
      <c r="J44" s="28"/>
      <c r="K44" s="24"/>
      <c r="L44" s="27"/>
      <c r="M44" s="28"/>
      <c r="N44" s="24"/>
      <c r="O44" s="27"/>
      <c r="P44" s="28"/>
      <c r="Q44" s="24"/>
      <c r="R44" s="27"/>
      <c r="S44" s="28"/>
      <c r="T44" s="24"/>
      <c r="U44" s="27"/>
      <c r="V44" s="28"/>
      <c r="W44" s="29"/>
      <c r="X44" s="27"/>
      <c r="Y44" s="28"/>
      <c r="AN44" s="17" t="str">
        <f t="shared" si="2"/>
        <v xml:space="preserve">             </v>
      </c>
    </row>
    <row r="45" spans="1:40" x14ac:dyDescent="0.25">
      <c r="A45" s="24"/>
      <c r="B45" s="25"/>
      <c r="C45" s="26"/>
      <c r="D45" s="24"/>
      <c r="E45" s="24"/>
      <c r="F45" s="52"/>
      <c r="G45" s="28"/>
      <c r="H45" s="24"/>
      <c r="I45" s="27"/>
      <c r="J45" s="28"/>
      <c r="K45" s="24"/>
      <c r="L45" s="27"/>
      <c r="M45" s="28"/>
      <c r="N45" s="24"/>
      <c r="O45" s="27"/>
      <c r="P45" s="28"/>
      <c r="Q45" s="24"/>
      <c r="R45" s="27"/>
      <c r="S45" s="28"/>
      <c r="T45" s="24"/>
      <c r="U45" s="27"/>
      <c r="V45" s="28"/>
      <c r="W45" s="29"/>
      <c r="X45" s="27"/>
      <c r="Y45" s="28"/>
      <c r="AN45" s="17" t="str">
        <f t="shared" si="2"/>
        <v xml:space="preserve">             </v>
      </c>
    </row>
    <row r="46" spans="1:40" x14ac:dyDescent="0.25">
      <c r="A46" s="24"/>
      <c r="B46" s="25"/>
      <c r="C46" s="26"/>
      <c r="D46" s="24"/>
      <c r="E46" s="24"/>
      <c r="F46" s="52"/>
      <c r="G46" s="28"/>
      <c r="H46" s="24"/>
      <c r="I46" s="27"/>
      <c r="J46" s="28"/>
      <c r="K46" s="24"/>
      <c r="L46" s="27"/>
      <c r="M46" s="28"/>
      <c r="N46" s="24"/>
      <c r="O46" s="27"/>
      <c r="P46" s="28"/>
      <c r="Q46" s="24"/>
      <c r="R46" s="27"/>
      <c r="S46" s="28"/>
      <c r="T46" s="24"/>
      <c r="U46" s="27"/>
      <c r="V46" s="28"/>
      <c r="W46" s="29"/>
      <c r="X46" s="27"/>
      <c r="Y46" s="28"/>
      <c r="AN46" s="17" t="str">
        <f t="shared" si="2"/>
        <v xml:space="preserve">             </v>
      </c>
    </row>
    <row r="47" spans="1:40" x14ac:dyDescent="0.25">
      <c r="A47" s="24"/>
      <c r="B47" s="25"/>
      <c r="C47" s="26"/>
      <c r="D47" s="24"/>
      <c r="E47" s="24"/>
      <c r="F47" s="52"/>
      <c r="G47" s="28"/>
      <c r="H47" s="24"/>
      <c r="I47" s="27"/>
      <c r="J47" s="28"/>
      <c r="K47" s="24"/>
      <c r="L47" s="27"/>
      <c r="M47" s="28"/>
      <c r="N47" s="24"/>
      <c r="O47" s="27"/>
      <c r="P47" s="28"/>
      <c r="Q47" s="24"/>
      <c r="R47" s="27"/>
      <c r="S47" s="28"/>
      <c r="T47" s="24"/>
      <c r="U47" s="27"/>
      <c r="V47" s="28"/>
      <c r="W47" s="29"/>
      <c r="X47" s="27"/>
      <c r="Y47" s="28"/>
      <c r="AN47" s="17" t="str">
        <f t="shared" si="2"/>
        <v xml:space="preserve">             </v>
      </c>
    </row>
    <row r="48" spans="1:40" x14ac:dyDescent="0.25">
      <c r="A48" s="24"/>
      <c r="B48" s="25"/>
      <c r="C48" s="26"/>
      <c r="D48" s="24"/>
      <c r="E48" s="24"/>
      <c r="F48" s="52"/>
      <c r="G48" s="28"/>
      <c r="H48" s="24"/>
      <c r="I48" s="27"/>
      <c r="J48" s="28"/>
      <c r="K48" s="24"/>
      <c r="L48" s="27"/>
      <c r="M48" s="28"/>
      <c r="N48" s="24"/>
      <c r="O48" s="27"/>
      <c r="P48" s="28"/>
      <c r="Q48" s="24"/>
      <c r="R48" s="27"/>
      <c r="S48" s="28"/>
      <c r="T48" s="24"/>
      <c r="U48" s="27"/>
      <c r="V48" s="28"/>
      <c r="W48" s="29"/>
      <c r="X48" s="27"/>
      <c r="Y48" s="28"/>
      <c r="AN48" s="17" t="str">
        <f t="shared" si="2"/>
        <v xml:space="preserve">             </v>
      </c>
    </row>
    <row r="49" spans="1:40" x14ac:dyDescent="0.25">
      <c r="A49" s="24"/>
      <c r="B49" s="25"/>
      <c r="C49" s="26"/>
      <c r="D49" s="24"/>
      <c r="E49" s="24"/>
      <c r="F49" s="52"/>
      <c r="G49" s="28"/>
      <c r="H49" s="24"/>
      <c r="I49" s="27"/>
      <c r="J49" s="28"/>
      <c r="K49" s="24"/>
      <c r="L49" s="27"/>
      <c r="M49" s="28"/>
      <c r="N49" s="24"/>
      <c r="O49" s="27"/>
      <c r="P49" s="28"/>
      <c r="Q49" s="24"/>
      <c r="R49" s="27"/>
      <c r="S49" s="28"/>
      <c r="T49" s="24"/>
      <c r="U49" s="27"/>
      <c r="V49" s="28"/>
      <c r="W49" s="29"/>
      <c r="X49" s="27"/>
      <c r="Y49" s="28"/>
      <c r="AN49" s="17" t="str">
        <f t="shared" si="2"/>
        <v xml:space="preserve">             </v>
      </c>
    </row>
    <row r="50" spans="1:40" x14ac:dyDescent="0.25">
      <c r="A50" s="24"/>
      <c r="B50" s="25"/>
      <c r="C50" s="26"/>
      <c r="D50" s="24"/>
      <c r="E50" s="24"/>
      <c r="F50" s="52"/>
      <c r="G50" s="28"/>
      <c r="H50" s="24"/>
      <c r="I50" s="27"/>
      <c r="J50" s="28"/>
      <c r="K50" s="24"/>
      <c r="L50" s="27"/>
      <c r="M50" s="28"/>
      <c r="N50" s="24"/>
      <c r="O50" s="27"/>
      <c r="P50" s="28"/>
      <c r="Q50" s="24"/>
      <c r="R50" s="27"/>
      <c r="S50" s="28"/>
      <c r="T50" s="24"/>
      <c r="U50" s="27"/>
      <c r="V50" s="28"/>
      <c r="W50" s="29"/>
      <c r="X50" s="27"/>
      <c r="Y50" s="28"/>
      <c r="AN50" s="17" t="str">
        <f t="shared" si="2"/>
        <v xml:space="preserve">             </v>
      </c>
    </row>
    <row r="51" spans="1:40" x14ac:dyDescent="0.25">
      <c r="A51" s="24"/>
      <c r="B51" s="25"/>
      <c r="C51" s="26"/>
      <c r="D51" s="24"/>
      <c r="E51" s="24"/>
      <c r="F51" s="52"/>
      <c r="G51" s="28"/>
      <c r="H51" s="24"/>
      <c r="I51" s="27"/>
      <c r="J51" s="28"/>
      <c r="K51" s="24"/>
      <c r="L51" s="27"/>
      <c r="M51" s="28"/>
      <c r="N51" s="24"/>
      <c r="O51" s="27"/>
      <c r="P51" s="28"/>
      <c r="Q51" s="24"/>
      <c r="R51" s="27"/>
      <c r="S51" s="28"/>
      <c r="T51" s="24"/>
      <c r="U51" s="27"/>
      <c r="V51" s="28"/>
      <c r="W51" s="29"/>
      <c r="X51" s="27"/>
      <c r="Y51" s="28"/>
      <c r="AN51" s="17" t="str">
        <f t="shared" si="2"/>
        <v xml:space="preserve">             </v>
      </c>
    </row>
    <row r="52" spans="1:40" x14ac:dyDescent="0.25">
      <c r="A52" s="24"/>
      <c r="B52" s="25"/>
      <c r="C52" s="26"/>
      <c r="D52" s="24"/>
      <c r="E52" s="24"/>
      <c r="F52" s="52"/>
      <c r="G52" s="28"/>
      <c r="H52" s="24"/>
      <c r="I52" s="27"/>
      <c r="J52" s="28"/>
      <c r="K52" s="24"/>
      <c r="L52" s="27"/>
      <c r="M52" s="28"/>
      <c r="N52" s="24"/>
      <c r="O52" s="27"/>
      <c r="P52" s="28"/>
      <c r="Q52" s="24"/>
      <c r="R52" s="27"/>
      <c r="S52" s="28"/>
      <c r="T52" s="24"/>
      <c r="U52" s="27"/>
      <c r="V52" s="28"/>
      <c r="W52" s="29"/>
      <c r="X52" s="27"/>
      <c r="Y52" s="28"/>
      <c r="AN52" s="17" t="str">
        <f t="shared" si="2"/>
        <v xml:space="preserve">             </v>
      </c>
    </row>
    <row r="53" spans="1:40" x14ac:dyDescent="0.25">
      <c r="A53" s="24"/>
      <c r="B53" s="25"/>
      <c r="C53" s="26"/>
      <c r="D53" s="24"/>
      <c r="E53" s="24"/>
      <c r="F53" s="52"/>
      <c r="G53" s="28"/>
      <c r="H53" s="24"/>
      <c r="I53" s="27"/>
      <c r="J53" s="28"/>
      <c r="K53" s="24"/>
      <c r="L53" s="27"/>
      <c r="M53" s="28"/>
      <c r="N53" s="24"/>
      <c r="O53" s="27"/>
      <c r="P53" s="28"/>
      <c r="Q53" s="24"/>
      <c r="R53" s="27"/>
      <c r="S53" s="28"/>
      <c r="T53" s="24"/>
      <c r="U53" s="27"/>
      <c r="V53" s="28"/>
      <c r="W53" s="29"/>
      <c r="X53" s="27"/>
      <c r="Y53" s="28"/>
      <c r="AN53" s="17" t="str">
        <f t="shared" si="2"/>
        <v xml:space="preserve">             </v>
      </c>
    </row>
    <row r="54" spans="1:40" x14ac:dyDescent="0.25">
      <c r="A54" s="24"/>
      <c r="B54" s="25"/>
      <c r="C54" s="26"/>
      <c r="D54" s="24"/>
      <c r="E54" s="24"/>
      <c r="F54" s="52"/>
      <c r="G54" s="28"/>
      <c r="H54" s="24"/>
      <c r="I54" s="27"/>
      <c r="J54" s="28"/>
      <c r="K54" s="24"/>
      <c r="L54" s="27"/>
      <c r="M54" s="28"/>
      <c r="N54" s="24"/>
      <c r="O54" s="27"/>
      <c r="P54" s="28"/>
      <c r="Q54" s="24"/>
      <c r="R54" s="27"/>
      <c r="S54" s="28"/>
      <c r="T54" s="24"/>
      <c r="U54" s="27"/>
      <c r="V54" s="28"/>
      <c r="W54" s="29"/>
      <c r="X54" s="27"/>
      <c r="Y54" s="28"/>
      <c r="AN54" s="17" t="str">
        <f t="shared" si="2"/>
        <v xml:space="preserve">             </v>
      </c>
    </row>
    <row r="55" spans="1:40" x14ac:dyDescent="0.25">
      <c r="A55" s="24"/>
      <c r="B55" s="25"/>
      <c r="C55" s="26"/>
      <c r="D55" s="24"/>
      <c r="E55" s="24"/>
      <c r="F55" s="52"/>
      <c r="G55" s="28"/>
      <c r="H55" s="24"/>
      <c r="I55" s="27"/>
      <c r="J55" s="28"/>
      <c r="K55" s="24"/>
      <c r="L55" s="27"/>
      <c r="M55" s="28"/>
      <c r="N55" s="24"/>
      <c r="O55" s="27"/>
      <c r="P55" s="28"/>
      <c r="Q55" s="24"/>
      <c r="R55" s="27"/>
      <c r="S55" s="28"/>
      <c r="T55" s="24"/>
      <c r="U55" s="27"/>
      <c r="V55" s="28"/>
      <c r="W55" s="29"/>
      <c r="X55" s="27"/>
      <c r="Y55" s="28"/>
      <c r="AN55" s="17" t="str">
        <f t="shared" si="2"/>
        <v xml:space="preserve">             </v>
      </c>
    </row>
    <row r="56" spans="1:40" x14ac:dyDescent="0.25">
      <c r="A56" s="24"/>
      <c r="B56" s="25"/>
      <c r="C56" s="26"/>
      <c r="D56" s="24"/>
      <c r="E56" s="24"/>
      <c r="F56" s="52"/>
      <c r="G56" s="28"/>
      <c r="H56" s="24"/>
      <c r="I56" s="27"/>
      <c r="J56" s="28"/>
      <c r="K56" s="24"/>
      <c r="L56" s="27"/>
      <c r="M56" s="28"/>
      <c r="N56" s="24"/>
      <c r="O56" s="27"/>
      <c r="P56" s="28"/>
      <c r="Q56" s="24"/>
      <c r="R56" s="27"/>
      <c r="S56" s="28"/>
      <c r="T56" s="24"/>
      <c r="U56" s="27"/>
      <c r="V56" s="28"/>
      <c r="W56" s="29"/>
      <c r="X56" s="27"/>
      <c r="Y56" s="28"/>
      <c r="AN56" s="17" t="str">
        <f t="shared" si="2"/>
        <v xml:space="preserve">             </v>
      </c>
    </row>
    <row r="57" spans="1:40" x14ac:dyDescent="0.25">
      <c r="A57" s="24"/>
      <c r="B57" s="25"/>
      <c r="C57" s="26"/>
      <c r="D57" s="24"/>
      <c r="E57" s="24"/>
      <c r="F57" s="52"/>
      <c r="G57" s="28"/>
      <c r="H57" s="24"/>
      <c r="I57" s="27"/>
      <c r="J57" s="28"/>
      <c r="K57" s="24"/>
      <c r="L57" s="27"/>
      <c r="M57" s="28"/>
      <c r="N57" s="24"/>
      <c r="O57" s="27"/>
      <c r="P57" s="28"/>
      <c r="Q57" s="24"/>
      <c r="R57" s="27"/>
      <c r="S57" s="28"/>
      <c r="T57" s="24"/>
      <c r="U57" s="27"/>
      <c r="V57" s="28"/>
      <c r="W57" s="29"/>
      <c r="X57" s="27"/>
      <c r="Y57" s="28"/>
      <c r="AN57" s="17" t="str">
        <f t="shared" si="2"/>
        <v xml:space="preserve">             </v>
      </c>
    </row>
    <row r="58" spans="1:40" x14ac:dyDescent="0.25">
      <c r="A58" s="24"/>
      <c r="B58" s="25"/>
      <c r="C58" s="26"/>
      <c r="D58" s="24"/>
      <c r="E58" s="24"/>
      <c r="F58" s="52"/>
      <c r="G58" s="28"/>
      <c r="H58" s="24"/>
      <c r="I58" s="27"/>
      <c r="J58" s="28"/>
      <c r="K58" s="24"/>
      <c r="L58" s="27"/>
      <c r="M58" s="28"/>
      <c r="N58" s="24"/>
      <c r="O58" s="27"/>
      <c r="P58" s="28"/>
      <c r="Q58" s="24"/>
      <c r="R58" s="27"/>
      <c r="S58" s="28"/>
      <c r="T58" s="24"/>
      <c r="U58" s="27"/>
      <c r="V58" s="28"/>
      <c r="W58" s="29"/>
      <c r="X58" s="27"/>
      <c r="Y58" s="28"/>
      <c r="AN58" s="17" t="str">
        <f t="shared" si="2"/>
        <v xml:space="preserve">             </v>
      </c>
    </row>
    <row r="59" spans="1:40" x14ac:dyDescent="0.25">
      <c r="A59" s="24"/>
      <c r="B59" s="25"/>
      <c r="C59" s="26"/>
      <c r="D59" s="24"/>
      <c r="E59" s="24"/>
      <c r="F59" s="52"/>
      <c r="G59" s="28"/>
      <c r="H59" s="24"/>
      <c r="I59" s="27"/>
      <c r="J59" s="28"/>
      <c r="K59" s="24"/>
      <c r="L59" s="27"/>
      <c r="M59" s="28"/>
      <c r="N59" s="24"/>
      <c r="O59" s="27"/>
      <c r="P59" s="28"/>
      <c r="Q59" s="24"/>
      <c r="R59" s="27"/>
      <c r="S59" s="28"/>
      <c r="T59" s="24"/>
      <c r="U59" s="27"/>
      <c r="V59" s="28"/>
      <c r="W59" s="29"/>
      <c r="X59" s="27"/>
      <c r="Y59" s="28"/>
      <c r="AN59" s="17" t="str">
        <f t="shared" si="2"/>
        <v xml:space="preserve">             </v>
      </c>
    </row>
    <row r="60" spans="1:40" x14ac:dyDescent="0.25">
      <c r="A60" s="24"/>
      <c r="B60" s="25"/>
      <c r="C60" s="26"/>
      <c r="D60" s="24"/>
      <c r="E60" s="24"/>
      <c r="F60" s="52"/>
      <c r="G60" s="28"/>
      <c r="H60" s="24"/>
      <c r="I60" s="27"/>
      <c r="J60" s="28"/>
      <c r="K60" s="24"/>
      <c r="L60" s="27"/>
      <c r="M60" s="28"/>
      <c r="N60" s="24"/>
      <c r="O60" s="27"/>
      <c r="P60" s="28"/>
      <c r="Q60" s="24"/>
      <c r="R60" s="27"/>
      <c r="S60" s="28"/>
      <c r="T60" s="24"/>
      <c r="U60" s="27"/>
      <c r="V60" s="28"/>
      <c r="W60" s="29"/>
      <c r="X60" s="27"/>
      <c r="Y60" s="28"/>
      <c r="AN60" s="17" t="str">
        <f t="shared" si="2"/>
        <v xml:space="preserve">             </v>
      </c>
    </row>
    <row r="61" spans="1:40" x14ac:dyDescent="0.25">
      <c r="A61" s="24"/>
      <c r="B61" s="25"/>
      <c r="C61" s="26"/>
      <c r="D61" s="24"/>
      <c r="E61" s="24"/>
      <c r="F61" s="52"/>
      <c r="G61" s="28"/>
      <c r="H61" s="24"/>
      <c r="I61" s="27"/>
      <c r="J61" s="28"/>
      <c r="K61" s="24"/>
      <c r="L61" s="27"/>
      <c r="M61" s="28"/>
      <c r="N61" s="24"/>
      <c r="O61" s="27"/>
      <c r="P61" s="28"/>
      <c r="Q61" s="24"/>
      <c r="R61" s="27"/>
      <c r="S61" s="28"/>
      <c r="T61" s="24"/>
      <c r="U61" s="27"/>
      <c r="V61" s="28"/>
      <c r="W61" s="29"/>
      <c r="X61" s="27"/>
      <c r="Y61" s="28"/>
      <c r="AN61" s="17" t="str">
        <f t="shared" si="2"/>
        <v xml:space="preserve">             </v>
      </c>
    </row>
    <row r="62" spans="1:40" x14ac:dyDescent="0.25">
      <c r="A62" s="24"/>
      <c r="B62" s="25"/>
      <c r="C62" s="26"/>
      <c r="D62" s="24"/>
      <c r="E62" s="24"/>
      <c r="F62" s="52"/>
      <c r="G62" s="28"/>
      <c r="H62" s="24"/>
      <c r="I62" s="27"/>
      <c r="J62" s="28"/>
      <c r="K62" s="24"/>
      <c r="L62" s="27"/>
      <c r="M62" s="28"/>
      <c r="N62" s="24"/>
      <c r="O62" s="27"/>
      <c r="P62" s="28"/>
      <c r="Q62" s="24"/>
      <c r="R62" s="27"/>
      <c r="S62" s="28"/>
      <c r="T62" s="24"/>
      <c r="U62" s="27"/>
      <c r="V62" s="28"/>
      <c r="W62" s="29"/>
      <c r="X62" s="27"/>
      <c r="Y62" s="28"/>
      <c r="AN62" s="17" t="str">
        <f t="shared" ref="AN62:AN89" si="3">CONCATENATE(Z62," ",AA62," ",AB62," ",AC62," ",AD62," ",AE62," ",AF62," ",AG62," ",AH62," ",AI62," ",AJ62," ",AK62," ",AL62," ",AM62)</f>
        <v xml:space="preserve">             </v>
      </c>
    </row>
    <row r="63" spans="1:40" x14ac:dyDescent="0.25">
      <c r="A63" s="24"/>
      <c r="B63" s="25"/>
      <c r="C63" s="26"/>
      <c r="D63" s="24"/>
      <c r="E63" s="24"/>
      <c r="F63" s="52"/>
      <c r="G63" s="28"/>
      <c r="H63" s="24"/>
      <c r="I63" s="27"/>
      <c r="J63" s="28"/>
      <c r="K63" s="24"/>
      <c r="L63" s="27"/>
      <c r="M63" s="28"/>
      <c r="N63" s="24"/>
      <c r="O63" s="27"/>
      <c r="P63" s="28"/>
      <c r="Q63" s="24"/>
      <c r="R63" s="27"/>
      <c r="S63" s="28"/>
      <c r="T63" s="24"/>
      <c r="U63" s="27"/>
      <c r="V63" s="28"/>
      <c r="W63" s="29"/>
      <c r="X63" s="27"/>
      <c r="Y63" s="28"/>
      <c r="AN63" s="17" t="str">
        <f t="shared" si="3"/>
        <v xml:space="preserve">             </v>
      </c>
    </row>
    <row r="64" spans="1:40" x14ac:dyDescent="0.25">
      <c r="A64" s="24"/>
      <c r="B64" s="25"/>
      <c r="C64" s="26"/>
      <c r="D64" s="24"/>
      <c r="E64" s="24"/>
      <c r="F64" s="52"/>
      <c r="G64" s="28"/>
      <c r="H64" s="24"/>
      <c r="I64" s="27"/>
      <c r="J64" s="28"/>
      <c r="K64" s="24"/>
      <c r="L64" s="27"/>
      <c r="M64" s="28"/>
      <c r="N64" s="24"/>
      <c r="O64" s="27"/>
      <c r="P64" s="28"/>
      <c r="Q64" s="24"/>
      <c r="R64" s="27"/>
      <c r="S64" s="28"/>
      <c r="T64" s="24"/>
      <c r="U64" s="27"/>
      <c r="V64" s="28"/>
      <c r="W64" s="29"/>
      <c r="X64" s="27"/>
      <c r="Y64" s="28"/>
      <c r="AN64" s="17" t="str">
        <f t="shared" si="3"/>
        <v xml:space="preserve">             </v>
      </c>
    </row>
    <row r="65" spans="1:40" x14ac:dyDescent="0.25">
      <c r="A65" s="24"/>
      <c r="B65" s="25"/>
      <c r="C65" s="26"/>
      <c r="D65" s="24"/>
      <c r="E65" s="24"/>
      <c r="F65" s="52"/>
      <c r="G65" s="28"/>
      <c r="H65" s="24"/>
      <c r="I65" s="27"/>
      <c r="J65" s="28"/>
      <c r="K65" s="24"/>
      <c r="L65" s="27"/>
      <c r="M65" s="28"/>
      <c r="N65" s="24"/>
      <c r="O65" s="27"/>
      <c r="P65" s="28"/>
      <c r="Q65" s="24"/>
      <c r="R65" s="27"/>
      <c r="S65" s="28"/>
      <c r="T65" s="24"/>
      <c r="U65" s="27"/>
      <c r="V65" s="28"/>
      <c r="W65" s="29"/>
      <c r="X65" s="27"/>
      <c r="Y65" s="28"/>
      <c r="AN65" s="17" t="str">
        <f t="shared" si="3"/>
        <v xml:space="preserve">             </v>
      </c>
    </row>
    <row r="66" spans="1:40" x14ac:dyDescent="0.25">
      <c r="A66" s="24"/>
      <c r="B66" s="25"/>
      <c r="C66" s="26"/>
      <c r="D66" s="24"/>
      <c r="E66" s="24"/>
      <c r="F66" s="52"/>
      <c r="G66" s="28"/>
      <c r="H66" s="24"/>
      <c r="I66" s="27"/>
      <c r="J66" s="28"/>
      <c r="K66" s="24"/>
      <c r="L66" s="27"/>
      <c r="M66" s="28"/>
      <c r="N66" s="24"/>
      <c r="O66" s="27"/>
      <c r="P66" s="28"/>
      <c r="Q66" s="24"/>
      <c r="R66" s="27"/>
      <c r="S66" s="28"/>
      <c r="T66" s="24"/>
      <c r="U66" s="27"/>
      <c r="V66" s="28"/>
      <c r="W66" s="29"/>
      <c r="X66" s="27"/>
      <c r="Y66" s="28"/>
      <c r="AN66" s="17" t="str">
        <f t="shared" si="3"/>
        <v xml:space="preserve">             </v>
      </c>
    </row>
    <row r="67" spans="1:40" x14ac:dyDescent="0.25">
      <c r="A67" s="24"/>
      <c r="B67" s="25"/>
      <c r="C67" s="26"/>
      <c r="D67" s="24"/>
      <c r="E67" s="24"/>
      <c r="F67" s="52"/>
      <c r="G67" s="28"/>
      <c r="H67" s="24"/>
      <c r="I67" s="27"/>
      <c r="J67" s="28"/>
      <c r="K67" s="24"/>
      <c r="L67" s="27"/>
      <c r="M67" s="28"/>
      <c r="N67" s="24"/>
      <c r="O67" s="27"/>
      <c r="P67" s="28"/>
      <c r="Q67" s="24"/>
      <c r="R67" s="27"/>
      <c r="S67" s="28"/>
      <c r="T67" s="24"/>
      <c r="U67" s="27"/>
      <c r="V67" s="28"/>
      <c r="W67" s="29"/>
      <c r="X67" s="27"/>
      <c r="Y67" s="28"/>
      <c r="AN67" s="17" t="str">
        <f t="shared" si="3"/>
        <v xml:space="preserve">             </v>
      </c>
    </row>
    <row r="68" spans="1:40" x14ac:dyDescent="0.25">
      <c r="A68" s="24"/>
      <c r="B68" s="25"/>
      <c r="C68" s="26"/>
      <c r="D68" s="24"/>
      <c r="E68" s="24"/>
      <c r="F68" s="52"/>
      <c r="G68" s="28"/>
      <c r="H68" s="24"/>
      <c r="I68" s="27"/>
      <c r="J68" s="28"/>
      <c r="K68" s="24"/>
      <c r="L68" s="27"/>
      <c r="M68" s="28"/>
      <c r="N68" s="24"/>
      <c r="O68" s="27"/>
      <c r="P68" s="28"/>
      <c r="Q68" s="24"/>
      <c r="R68" s="27"/>
      <c r="S68" s="28"/>
      <c r="T68" s="24"/>
      <c r="U68" s="27"/>
      <c r="V68" s="28"/>
      <c r="W68" s="29"/>
      <c r="X68" s="27"/>
      <c r="Y68" s="28"/>
      <c r="AN68" s="17" t="str">
        <f t="shared" si="3"/>
        <v xml:space="preserve">             </v>
      </c>
    </row>
    <row r="69" spans="1:40" x14ac:dyDescent="0.25">
      <c r="A69" s="24"/>
      <c r="B69" s="25"/>
      <c r="C69" s="26"/>
      <c r="D69" s="24"/>
      <c r="E69" s="24"/>
      <c r="F69" s="52"/>
      <c r="G69" s="28"/>
      <c r="H69" s="24"/>
      <c r="I69" s="27"/>
      <c r="J69" s="28"/>
      <c r="K69" s="24"/>
      <c r="L69" s="27"/>
      <c r="M69" s="28"/>
      <c r="N69" s="24"/>
      <c r="O69" s="27"/>
      <c r="P69" s="28"/>
      <c r="Q69" s="24"/>
      <c r="R69" s="27"/>
      <c r="S69" s="28"/>
      <c r="T69" s="24"/>
      <c r="U69" s="27"/>
      <c r="V69" s="28"/>
      <c r="W69" s="29"/>
      <c r="X69" s="27"/>
      <c r="Y69" s="28"/>
      <c r="AN69" s="17" t="str">
        <f t="shared" si="3"/>
        <v xml:space="preserve">             </v>
      </c>
    </row>
    <row r="70" spans="1:40" x14ac:dyDescent="0.25">
      <c r="A70" s="24"/>
      <c r="B70" s="25"/>
      <c r="C70" s="26"/>
      <c r="D70" s="24"/>
      <c r="E70" s="24"/>
      <c r="F70" s="52"/>
      <c r="G70" s="28"/>
      <c r="H70" s="24"/>
      <c r="I70" s="27"/>
      <c r="J70" s="28"/>
      <c r="K70" s="24"/>
      <c r="L70" s="27"/>
      <c r="M70" s="28"/>
      <c r="N70" s="24"/>
      <c r="O70" s="27"/>
      <c r="P70" s="28"/>
      <c r="Q70" s="24"/>
      <c r="R70" s="27"/>
      <c r="S70" s="28"/>
      <c r="T70" s="24"/>
      <c r="U70" s="27"/>
      <c r="V70" s="28"/>
      <c r="W70" s="29"/>
      <c r="X70" s="27"/>
      <c r="Y70" s="28"/>
      <c r="AN70" s="17" t="str">
        <f t="shared" si="3"/>
        <v xml:space="preserve">             </v>
      </c>
    </row>
    <row r="71" spans="1:40" x14ac:dyDescent="0.25">
      <c r="A71" s="24"/>
      <c r="B71" s="25"/>
      <c r="C71" s="26"/>
      <c r="D71" s="24"/>
      <c r="E71" s="24"/>
      <c r="F71" s="52"/>
      <c r="G71" s="28"/>
      <c r="H71" s="24"/>
      <c r="I71" s="27"/>
      <c r="J71" s="28"/>
      <c r="K71" s="24"/>
      <c r="L71" s="27"/>
      <c r="M71" s="28"/>
      <c r="N71" s="24"/>
      <c r="O71" s="27"/>
      <c r="P71" s="28"/>
      <c r="Q71" s="24"/>
      <c r="R71" s="27"/>
      <c r="S71" s="28"/>
      <c r="T71" s="24"/>
      <c r="U71" s="27"/>
      <c r="V71" s="28"/>
      <c r="W71" s="29"/>
      <c r="X71" s="27"/>
      <c r="Y71" s="28"/>
      <c r="AN71" s="17" t="str">
        <f t="shared" si="3"/>
        <v xml:space="preserve">             </v>
      </c>
    </row>
    <row r="72" spans="1:40" x14ac:dyDescent="0.25">
      <c r="A72" s="24"/>
      <c r="B72" s="25"/>
      <c r="C72" s="26"/>
      <c r="D72" s="24"/>
      <c r="E72" s="24"/>
      <c r="F72" s="52"/>
      <c r="G72" s="28"/>
      <c r="H72" s="24"/>
      <c r="I72" s="27"/>
      <c r="J72" s="28"/>
      <c r="K72" s="24"/>
      <c r="L72" s="27"/>
      <c r="M72" s="28"/>
      <c r="N72" s="24"/>
      <c r="O72" s="27"/>
      <c r="P72" s="28"/>
      <c r="Q72" s="24"/>
      <c r="R72" s="27"/>
      <c r="S72" s="28"/>
      <c r="T72" s="24"/>
      <c r="U72" s="27"/>
      <c r="V72" s="28"/>
      <c r="W72" s="29"/>
      <c r="X72" s="27"/>
      <c r="Y72" s="28"/>
      <c r="AN72" s="17" t="str">
        <f t="shared" si="3"/>
        <v xml:space="preserve">             </v>
      </c>
    </row>
    <row r="73" spans="1:40" x14ac:dyDescent="0.25">
      <c r="A73" s="24"/>
      <c r="B73" s="25"/>
      <c r="C73" s="26"/>
      <c r="D73" s="24"/>
      <c r="E73" s="24"/>
      <c r="F73" s="52"/>
      <c r="G73" s="28"/>
      <c r="H73" s="24"/>
      <c r="I73" s="27"/>
      <c r="J73" s="28"/>
      <c r="K73" s="24"/>
      <c r="L73" s="27"/>
      <c r="M73" s="28"/>
      <c r="N73" s="24"/>
      <c r="O73" s="27"/>
      <c r="P73" s="28"/>
      <c r="Q73" s="24"/>
      <c r="R73" s="27"/>
      <c r="S73" s="28"/>
      <c r="T73" s="24"/>
      <c r="U73" s="27"/>
      <c r="V73" s="28"/>
      <c r="W73" s="29"/>
      <c r="X73" s="27"/>
      <c r="Y73" s="28"/>
      <c r="AN73" s="17" t="str">
        <f t="shared" si="3"/>
        <v xml:space="preserve">             </v>
      </c>
    </row>
    <row r="74" spans="1:40" x14ac:dyDescent="0.25">
      <c r="A74" s="24"/>
      <c r="B74" s="25"/>
      <c r="C74" s="26"/>
      <c r="D74" s="24"/>
      <c r="E74" s="24"/>
      <c r="F74" s="52"/>
      <c r="G74" s="28"/>
      <c r="H74" s="24"/>
      <c r="I74" s="27"/>
      <c r="J74" s="28"/>
      <c r="K74" s="24"/>
      <c r="L74" s="27"/>
      <c r="M74" s="28"/>
      <c r="N74" s="24"/>
      <c r="O74" s="27"/>
      <c r="P74" s="28"/>
      <c r="Q74" s="24"/>
      <c r="R74" s="27"/>
      <c r="S74" s="28"/>
      <c r="T74" s="24"/>
      <c r="U74" s="27"/>
      <c r="V74" s="28"/>
      <c r="W74" s="29"/>
      <c r="X74" s="27"/>
      <c r="Y74" s="28"/>
      <c r="AN74" s="17" t="str">
        <f t="shared" si="3"/>
        <v xml:space="preserve">             </v>
      </c>
    </row>
    <row r="75" spans="1:40" x14ac:dyDescent="0.25">
      <c r="A75" s="24"/>
      <c r="B75" s="25"/>
      <c r="C75" s="26"/>
      <c r="D75" s="24"/>
      <c r="E75" s="24"/>
      <c r="F75" s="52"/>
      <c r="G75" s="28"/>
      <c r="H75" s="24"/>
      <c r="I75" s="27"/>
      <c r="J75" s="28"/>
      <c r="K75" s="24"/>
      <c r="L75" s="27"/>
      <c r="M75" s="28"/>
      <c r="N75" s="24"/>
      <c r="O75" s="27"/>
      <c r="P75" s="28"/>
      <c r="Q75" s="24"/>
      <c r="R75" s="27"/>
      <c r="S75" s="28"/>
      <c r="T75" s="24"/>
      <c r="U75" s="27"/>
      <c r="V75" s="28"/>
      <c r="W75" s="29"/>
      <c r="X75" s="27"/>
      <c r="Y75" s="28"/>
      <c r="AN75" s="17" t="str">
        <f t="shared" si="3"/>
        <v xml:space="preserve">             </v>
      </c>
    </row>
    <row r="76" spans="1:40" x14ac:dyDescent="0.25">
      <c r="A76" s="24"/>
      <c r="B76" s="25"/>
      <c r="C76" s="26"/>
      <c r="D76" s="24"/>
      <c r="E76" s="24"/>
      <c r="F76" s="52"/>
      <c r="G76" s="28"/>
      <c r="H76" s="24"/>
      <c r="I76" s="27"/>
      <c r="J76" s="28"/>
      <c r="K76" s="24"/>
      <c r="L76" s="27"/>
      <c r="M76" s="28"/>
      <c r="N76" s="24"/>
      <c r="O76" s="27"/>
      <c r="P76" s="28"/>
      <c r="Q76" s="24"/>
      <c r="R76" s="27"/>
      <c r="S76" s="28"/>
      <c r="T76" s="24"/>
      <c r="U76" s="27"/>
      <c r="V76" s="28"/>
      <c r="W76" s="29"/>
      <c r="X76" s="27"/>
      <c r="Y76" s="28"/>
      <c r="AN76" s="17" t="str">
        <f t="shared" si="3"/>
        <v xml:space="preserve">             </v>
      </c>
    </row>
    <row r="77" spans="1:40" x14ac:dyDescent="0.25">
      <c r="A77" s="24"/>
      <c r="B77" s="25"/>
      <c r="C77" s="26"/>
      <c r="D77" s="24"/>
      <c r="E77" s="24"/>
      <c r="F77" s="52"/>
      <c r="G77" s="28"/>
      <c r="H77" s="24"/>
      <c r="I77" s="27"/>
      <c r="J77" s="28"/>
      <c r="K77" s="24"/>
      <c r="L77" s="27"/>
      <c r="M77" s="28"/>
      <c r="N77" s="24"/>
      <c r="O77" s="27"/>
      <c r="P77" s="28"/>
      <c r="Q77" s="24"/>
      <c r="R77" s="27"/>
      <c r="S77" s="28"/>
      <c r="T77" s="24"/>
      <c r="U77" s="27"/>
      <c r="V77" s="28"/>
      <c r="W77" s="29"/>
      <c r="X77" s="27"/>
      <c r="Y77" s="28"/>
      <c r="AN77" s="17" t="str">
        <f t="shared" si="3"/>
        <v xml:space="preserve">             </v>
      </c>
    </row>
    <row r="78" spans="1:40" x14ac:dyDescent="0.25">
      <c r="A78" s="24"/>
      <c r="B78" s="25"/>
      <c r="C78" s="26"/>
      <c r="D78" s="24"/>
      <c r="E78" s="24"/>
      <c r="F78" s="52"/>
      <c r="G78" s="28"/>
      <c r="H78" s="24"/>
      <c r="I78" s="27"/>
      <c r="J78" s="28"/>
      <c r="K78" s="24"/>
      <c r="L78" s="27"/>
      <c r="M78" s="28"/>
      <c r="N78" s="24"/>
      <c r="O78" s="27"/>
      <c r="P78" s="28"/>
      <c r="Q78" s="24"/>
      <c r="R78" s="27"/>
      <c r="S78" s="28"/>
      <c r="T78" s="24"/>
      <c r="U78" s="27"/>
      <c r="V78" s="28"/>
      <c r="W78" s="29"/>
      <c r="X78" s="27"/>
      <c r="Y78" s="28"/>
      <c r="AN78" s="17" t="str">
        <f t="shared" si="3"/>
        <v xml:space="preserve">             </v>
      </c>
    </row>
    <row r="79" spans="1:40" x14ac:dyDescent="0.25">
      <c r="A79" s="24"/>
      <c r="B79" s="25"/>
      <c r="C79" s="26"/>
      <c r="D79" s="24"/>
      <c r="E79" s="24"/>
      <c r="F79" s="52"/>
      <c r="G79" s="28"/>
      <c r="H79" s="24"/>
      <c r="I79" s="27"/>
      <c r="J79" s="28"/>
      <c r="K79" s="24"/>
      <c r="L79" s="27"/>
      <c r="M79" s="28"/>
      <c r="N79" s="24"/>
      <c r="O79" s="27"/>
      <c r="P79" s="28"/>
      <c r="Q79" s="24"/>
      <c r="R79" s="27"/>
      <c r="S79" s="28"/>
      <c r="T79" s="24"/>
      <c r="U79" s="27"/>
      <c r="V79" s="28"/>
      <c r="W79" s="29"/>
      <c r="X79" s="27"/>
      <c r="Y79" s="28"/>
      <c r="AN79" s="17" t="str">
        <f t="shared" si="3"/>
        <v xml:space="preserve">             </v>
      </c>
    </row>
    <row r="80" spans="1:40" x14ac:dyDescent="0.25">
      <c r="A80" s="24"/>
      <c r="B80" s="25"/>
      <c r="C80" s="26"/>
      <c r="D80" s="24"/>
      <c r="E80" s="24"/>
      <c r="F80" s="52"/>
      <c r="G80" s="28"/>
      <c r="H80" s="24"/>
      <c r="I80" s="27"/>
      <c r="J80" s="28"/>
      <c r="K80" s="24"/>
      <c r="L80" s="27"/>
      <c r="M80" s="28"/>
      <c r="N80" s="24"/>
      <c r="O80" s="27"/>
      <c r="P80" s="28"/>
      <c r="Q80" s="24"/>
      <c r="R80" s="27"/>
      <c r="S80" s="28"/>
      <c r="T80" s="24"/>
      <c r="U80" s="27"/>
      <c r="V80" s="28"/>
      <c r="W80" s="29"/>
      <c r="X80" s="27"/>
      <c r="Y80" s="28"/>
      <c r="AN80" s="17" t="str">
        <f t="shared" si="3"/>
        <v xml:space="preserve">             </v>
      </c>
    </row>
    <row r="81" spans="1:40" x14ac:dyDescent="0.25">
      <c r="A81" s="24"/>
      <c r="B81" s="25"/>
      <c r="C81" s="26"/>
      <c r="D81" s="24"/>
      <c r="E81" s="24"/>
      <c r="F81" s="52"/>
      <c r="G81" s="28"/>
      <c r="H81" s="24"/>
      <c r="I81" s="27"/>
      <c r="J81" s="28"/>
      <c r="K81" s="24"/>
      <c r="L81" s="27"/>
      <c r="M81" s="28"/>
      <c r="N81" s="24"/>
      <c r="O81" s="27"/>
      <c r="P81" s="28"/>
      <c r="Q81" s="24"/>
      <c r="R81" s="27"/>
      <c r="S81" s="28"/>
      <c r="T81" s="24"/>
      <c r="U81" s="27"/>
      <c r="V81" s="28"/>
      <c r="W81" s="29"/>
      <c r="X81" s="27"/>
      <c r="Y81" s="28"/>
      <c r="AN81" s="17" t="str">
        <f t="shared" si="3"/>
        <v xml:space="preserve">             </v>
      </c>
    </row>
    <row r="82" spans="1:40" x14ac:dyDescent="0.25">
      <c r="A82" s="24"/>
      <c r="B82" s="25"/>
      <c r="C82" s="26"/>
      <c r="D82" s="24"/>
      <c r="E82" s="24"/>
      <c r="F82" s="52"/>
      <c r="G82" s="28"/>
      <c r="H82" s="24"/>
      <c r="I82" s="27"/>
      <c r="J82" s="28"/>
      <c r="K82" s="24"/>
      <c r="L82" s="27"/>
      <c r="M82" s="28"/>
      <c r="N82" s="24"/>
      <c r="O82" s="27"/>
      <c r="P82" s="28"/>
      <c r="Q82" s="24"/>
      <c r="R82" s="27"/>
      <c r="S82" s="28"/>
      <c r="T82" s="24"/>
      <c r="U82" s="27"/>
      <c r="V82" s="28"/>
      <c r="W82" s="29"/>
      <c r="X82" s="27"/>
      <c r="Y82" s="28"/>
      <c r="AN82" s="17" t="str">
        <f t="shared" si="3"/>
        <v xml:space="preserve">             </v>
      </c>
    </row>
    <row r="83" spans="1:40" x14ac:dyDescent="0.25">
      <c r="A83" s="24"/>
      <c r="B83" s="25"/>
      <c r="C83" s="26"/>
      <c r="D83" s="24"/>
      <c r="E83" s="24"/>
      <c r="F83" s="52"/>
      <c r="G83" s="28"/>
      <c r="H83" s="24"/>
      <c r="I83" s="27"/>
      <c r="J83" s="28"/>
      <c r="K83" s="24"/>
      <c r="L83" s="27"/>
      <c r="M83" s="28"/>
      <c r="N83" s="24"/>
      <c r="O83" s="27"/>
      <c r="P83" s="28"/>
      <c r="Q83" s="24"/>
      <c r="R83" s="27"/>
      <c r="S83" s="28"/>
      <c r="T83" s="24"/>
      <c r="U83" s="27"/>
      <c r="V83" s="28"/>
      <c r="W83" s="29"/>
      <c r="X83" s="27"/>
      <c r="Y83" s="28"/>
      <c r="AN83" s="17" t="str">
        <f t="shared" si="3"/>
        <v xml:space="preserve">             </v>
      </c>
    </row>
    <row r="84" spans="1:40" x14ac:dyDescent="0.25">
      <c r="A84" s="24"/>
      <c r="B84" s="25"/>
      <c r="C84" s="26"/>
      <c r="D84" s="24"/>
      <c r="E84" s="24"/>
      <c r="F84" s="52"/>
      <c r="G84" s="28"/>
      <c r="H84" s="24"/>
      <c r="I84" s="27"/>
      <c r="J84" s="28"/>
      <c r="K84" s="24"/>
      <c r="L84" s="27"/>
      <c r="M84" s="28"/>
      <c r="N84" s="24"/>
      <c r="O84" s="27"/>
      <c r="P84" s="28"/>
      <c r="Q84" s="24"/>
      <c r="R84" s="27"/>
      <c r="S84" s="28"/>
      <c r="T84" s="24"/>
      <c r="U84" s="27"/>
      <c r="V84" s="28"/>
      <c r="W84" s="29"/>
      <c r="X84" s="27"/>
      <c r="Y84" s="28"/>
      <c r="AN84" s="17" t="str">
        <f t="shared" si="3"/>
        <v xml:space="preserve">             </v>
      </c>
    </row>
    <row r="85" spans="1:40" x14ac:dyDescent="0.25">
      <c r="A85" s="24"/>
      <c r="B85" s="25"/>
      <c r="C85" s="26"/>
      <c r="D85" s="24"/>
      <c r="E85" s="24"/>
      <c r="F85" s="52"/>
      <c r="G85" s="28"/>
      <c r="H85" s="24"/>
      <c r="I85" s="27"/>
      <c r="J85" s="28"/>
      <c r="K85" s="24"/>
      <c r="L85" s="27"/>
      <c r="M85" s="28"/>
      <c r="N85" s="24"/>
      <c r="O85" s="27"/>
      <c r="P85" s="28"/>
      <c r="Q85" s="24"/>
      <c r="R85" s="27"/>
      <c r="S85" s="28"/>
      <c r="T85" s="24"/>
      <c r="U85" s="27"/>
      <c r="V85" s="28"/>
      <c r="W85" s="29"/>
      <c r="X85" s="27"/>
      <c r="Y85" s="28"/>
      <c r="AN85" s="17" t="str">
        <f t="shared" si="3"/>
        <v xml:space="preserve">             </v>
      </c>
    </row>
    <row r="86" spans="1:40" x14ac:dyDescent="0.25">
      <c r="A86" s="24"/>
      <c r="B86" s="25"/>
      <c r="C86" s="26"/>
      <c r="D86" s="24"/>
      <c r="E86" s="24"/>
      <c r="F86" s="52"/>
      <c r="G86" s="28"/>
      <c r="H86" s="24"/>
      <c r="I86" s="27"/>
      <c r="J86" s="28"/>
      <c r="K86" s="24"/>
      <c r="L86" s="27"/>
      <c r="M86" s="28"/>
      <c r="N86" s="24"/>
      <c r="O86" s="27"/>
      <c r="P86" s="28"/>
      <c r="Q86" s="24"/>
      <c r="R86" s="27"/>
      <c r="S86" s="28"/>
      <c r="T86" s="24"/>
      <c r="U86" s="27"/>
      <c r="V86" s="28"/>
      <c r="W86" s="29"/>
      <c r="X86" s="27"/>
      <c r="Y86" s="28"/>
      <c r="AN86" s="17" t="str">
        <f t="shared" si="3"/>
        <v xml:space="preserve">             </v>
      </c>
    </row>
    <row r="87" spans="1:40" x14ac:dyDescent="0.25">
      <c r="A87" s="24"/>
      <c r="B87" s="25"/>
      <c r="C87" s="26"/>
      <c r="D87" s="24"/>
      <c r="E87" s="24"/>
      <c r="F87" s="52"/>
      <c r="G87" s="28"/>
      <c r="H87" s="24"/>
      <c r="I87" s="27"/>
      <c r="J87" s="28"/>
      <c r="K87" s="24"/>
      <c r="L87" s="27"/>
      <c r="M87" s="28"/>
      <c r="N87" s="24"/>
      <c r="O87" s="27"/>
      <c r="P87" s="28"/>
      <c r="Q87" s="24"/>
      <c r="R87" s="27"/>
      <c r="S87" s="28"/>
      <c r="T87" s="24"/>
      <c r="U87" s="27"/>
      <c r="V87" s="28"/>
      <c r="W87" s="29"/>
      <c r="X87" s="27"/>
      <c r="Y87" s="28"/>
      <c r="AN87" s="17" t="str">
        <f t="shared" si="3"/>
        <v xml:space="preserve">             </v>
      </c>
    </row>
    <row r="88" spans="1:40" x14ac:dyDescent="0.25">
      <c r="A88" s="24"/>
      <c r="B88" s="25"/>
      <c r="C88" s="26"/>
      <c r="D88" s="24"/>
      <c r="E88" s="24"/>
      <c r="F88" s="52"/>
      <c r="G88" s="28"/>
      <c r="H88" s="24"/>
      <c r="I88" s="27"/>
      <c r="J88" s="28"/>
      <c r="K88" s="24"/>
      <c r="L88" s="27"/>
      <c r="M88" s="28"/>
      <c r="N88" s="24"/>
      <c r="O88" s="27"/>
      <c r="P88" s="28"/>
      <c r="Q88" s="24"/>
      <c r="R88" s="27"/>
      <c r="S88" s="28"/>
      <c r="T88" s="24"/>
      <c r="U88" s="27"/>
      <c r="V88" s="28"/>
      <c r="W88" s="29"/>
      <c r="X88" s="27"/>
      <c r="Y88" s="28"/>
      <c r="AN88" s="17" t="str">
        <f t="shared" si="3"/>
        <v xml:space="preserve">             </v>
      </c>
    </row>
    <row r="89" spans="1:40" x14ac:dyDescent="0.25">
      <c r="A89" s="24"/>
      <c r="B89" s="25"/>
      <c r="C89" s="26"/>
      <c r="D89" s="24"/>
      <c r="E89" s="24"/>
      <c r="F89" s="52"/>
      <c r="G89" s="28"/>
      <c r="H89" s="24"/>
      <c r="I89" s="27"/>
      <c r="J89" s="28"/>
      <c r="K89" s="24"/>
      <c r="L89" s="27"/>
      <c r="M89" s="28"/>
      <c r="N89" s="24"/>
      <c r="O89" s="27"/>
      <c r="P89" s="28"/>
      <c r="Q89" s="24"/>
      <c r="R89" s="27"/>
      <c r="S89" s="28"/>
      <c r="T89" s="24"/>
      <c r="U89" s="27"/>
      <c r="V89" s="28"/>
      <c r="W89" s="29"/>
      <c r="X89" s="27"/>
      <c r="Y89" s="28"/>
      <c r="AN89" s="17" t="str">
        <f t="shared" si="3"/>
        <v xml:space="preserve">             </v>
      </c>
    </row>
    <row r="90" spans="1:40" x14ac:dyDescent="0.25">
      <c r="A90" s="24"/>
      <c r="B90" s="25"/>
      <c r="C90" s="26"/>
      <c r="D90" s="24"/>
      <c r="E90" s="24"/>
      <c r="F90" s="52"/>
      <c r="G90" s="28"/>
      <c r="H90" s="24"/>
      <c r="I90" s="27"/>
      <c r="J90" s="28"/>
      <c r="K90" s="24"/>
      <c r="L90" s="27"/>
      <c r="M90" s="28"/>
      <c r="N90" s="24"/>
      <c r="O90" s="27"/>
      <c r="P90" s="28"/>
      <c r="Q90" s="24"/>
      <c r="R90" s="27"/>
      <c r="S90" s="28"/>
      <c r="T90" s="24"/>
      <c r="U90" s="27"/>
      <c r="V90" s="28"/>
      <c r="W90" s="29"/>
      <c r="X90" s="27"/>
      <c r="Y90" s="28"/>
    </row>
    <row r="91" spans="1:40" x14ac:dyDescent="0.25">
      <c r="A91" s="24"/>
      <c r="B91" s="25"/>
      <c r="C91" s="26"/>
      <c r="D91" s="24"/>
      <c r="E91" s="24"/>
      <c r="F91" s="52"/>
      <c r="G91" s="28"/>
      <c r="H91" s="24"/>
      <c r="I91" s="27"/>
      <c r="J91" s="28"/>
      <c r="K91" s="24"/>
      <c r="L91" s="27"/>
      <c r="M91" s="28"/>
      <c r="N91" s="24"/>
      <c r="O91" s="27"/>
      <c r="P91" s="28"/>
      <c r="Q91" s="24"/>
      <c r="R91" s="27"/>
      <c r="S91" s="28"/>
      <c r="T91" s="24"/>
      <c r="U91" s="27"/>
      <c r="V91" s="28"/>
      <c r="W91" s="29"/>
      <c r="X91" s="27"/>
      <c r="Y91" s="28"/>
    </row>
    <row r="92" spans="1:40" x14ac:dyDescent="0.25">
      <c r="A92" s="30"/>
      <c r="B92" s="31"/>
      <c r="C92" s="32"/>
      <c r="D92" s="30"/>
      <c r="E92" s="30"/>
      <c r="F92" s="53"/>
      <c r="G92" s="34"/>
      <c r="H92" s="30"/>
      <c r="I92" s="33"/>
      <c r="J92" s="34"/>
      <c r="K92" s="30"/>
      <c r="L92" s="33"/>
      <c r="M92" s="34"/>
      <c r="N92" s="30"/>
      <c r="O92" s="33"/>
      <c r="P92" s="34"/>
      <c r="Q92" s="30"/>
      <c r="R92" s="33"/>
      <c r="S92" s="34"/>
      <c r="T92" s="30"/>
      <c r="U92" s="33"/>
      <c r="V92" s="34"/>
      <c r="W92" s="35"/>
      <c r="X92" s="33"/>
      <c r="Y92" s="34"/>
    </row>
  </sheetData>
  <sortState xmlns:xlrd2="http://schemas.microsoft.com/office/spreadsheetml/2017/richdata2" ref="A2:Y200">
    <sortCondition ref="A2:A200"/>
  </sortState>
  <pageMargins left="0.16" right="0.1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"/>
  <sheetViews>
    <sheetView zoomScale="118" zoomScaleNormal="118" workbookViewId="0">
      <selection activeCell="D15" sqref="D15"/>
    </sheetView>
  </sheetViews>
  <sheetFormatPr baseColWidth="10" defaultRowHeight="15" x14ac:dyDescent="0.25"/>
  <cols>
    <col min="1" max="8" width="21.140625" customWidth="1"/>
  </cols>
  <sheetData>
    <row r="1" spans="1:9" ht="15.75" thickBot="1" x14ac:dyDescent="0.3">
      <c r="A1" s="1" t="s">
        <v>27</v>
      </c>
      <c r="B1" s="1" t="s">
        <v>28</v>
      </c>
      <c r="C1" s="1" t="s">
        <v>26</v>
      </c>
      <c r="D1" s="1" t="s">
        <v>21</v>
      </c>
      <c r="E1" s="1" t="s">
        <v>22</v>
      </c>
      <c r="F1" s="1" t="s">
        <v>23</v>
      </c>
      <c r="G1" s="1" t="s">
        <v>24</v>
      </c>
      <c r="H1" s="168" t="s">
        <v>546</v>
      </c>
    </row>
    <row r="2" spans="1:9" x14ac:dyDescent="0.25">
      <c r="A2" s="60"/>
      <c r="B2" s="165" t="s">
        <v>3</v>
      </c>
      <c r="C2" s="16"/>
      <c r="D2" s="16" t="s">
        <v>576</v>
      </c>
      <c r="E2" s="16" t="s">
        <v>95</v>
      </c>
      <c r="F2" s="16"/>
      <c r="G2" s="16"/>
      <c r="H2" s="168"/>
    </row>
    <row r="3" spans="1:9" ht="15.75" x14ac:dyDescent="0.25">
      <c r="A3" s="164" t="s">
        <v>579</v>
      </c>
      <c r="B3" s="166" t="s">
        <v>4</v>
      </c>
      <c r="C3" s="17" t="s">
        <v>328</v>
      </c>
      <c r="D3" s="17" t="s">
        <v>580</v>
      </c>
      <c r="E3" s="17"/>
      <c r="F3" s="17"/>
      <c r="G3" s="17" t="s">
        <v>112</v>
      </c>
      <c r="H3" s="168"/>
    </row>
    <row r="4" spans="1:9" ht="18.75" x14ac:dyDescent="0.3">
      <c r="A4" s="45" t="s">
        <v>587</v>
      </c>
      <c r="B4" s="166" t="s">
        <v>6</v>
      </c>
      <c r="C4" s="17" t="s">
        <v>471</v>
      </c>
      <c r="D4" s="17" t="s">
        <v>36</v>
      </c>
      <c r="E4" s="17"/>
      <c r="F4" s="17"/>
      <c r="G4" s="169" t="s">
        <v>34</v>
      </c>
      <c r="H4" s="168"/>
    </row>
    <row r="5" spans="1:9" x14ac:dyDescent="0.25">
      <c r="A5" s="45" t="s">
        <v>588</v>
      </c>
      <c r="B5" s="166" t="s">
        <v>25</v>
      </c>
      <c r="C5" s="17"/>
      <c r="D5" s="17"/>
      <c r="E5" s="17"/>
      <c r="F5" s="163" t="s">
        <v>159</v>
      </c>
      <c r="G5" s="163"/>
      <c r="H5" s="168"/>
    </row>
    <row r="6" spans="1:9" ht="15.75" thickBot="1" x14ac:dyDescent="0.3">
      <c r="A6" s="139"/>
      <c r="B6" s="167" t="s">
        <v>15</v>
      </c>
      <c r="C6" s="18"/>
      <c r="D6" s="18"/>
      <c r="E6" s="18"/>
      <c r="F6" s="18"/>
      <c r="G6" s="18"/>
      <c r="H6" s="168"/>
      <c r="I6" t="s">
        <v>311</v>
      </c>
    </row>
    <row r="7" spans="1:9" x14ac:dyDescent="0.25">
      <c r="A7" s="60"/>
      <c r="B7" s="165" t="s">
        <v>3</v>
      </c>
      <c r="C7" s="16" t="s">
        <v>481</v>
      </c>
      <c r="D7" s="16" t="s">
        <v>490</v>
      </c>
      <c r="E7" s="16"/>
      <c r="F7" s="16"/>
      <c r="G7" s="16" t="s">
        <v>95</v>
      </c>
      <c r="H7" s="168"/>
    </row>
    <row r="8" spans="1:9" ht="15.75" x14ac:dyDescent="0.25">
      <c r="A8" s="164" t="s">
        <v>584</v>
      </c>
      <c r="B8" s="166" t="s">
        <v>4</v>
      </c>
      <c r="C8" s="17" t="s">
        <v>226</v>
      </c>
      <c r="D8" s="17" t="s">
        <v>593</v>
      </c>
      <c r="E8" s="17"/>
      <c r="F8" s="17"/>
      <c r="G8" s="17"/>
      <c r="H8" s="168"/>
    </row>
    <row r="9" spans="1:9" x14ac:dyDescent="0.25">
      <c r="A9" s="45" t="s">
        <v>585</v>
      </c>
      <c r="B9" s="166" t="s">
        <v>6</v>
      </c>
      <c r="C9" s="17" t="s">
        <v>535</v>
      </c>
      <c r="D9" s="17" t="s">
        <v>595</v>
      </c>
      <c r="E9" s="17"/>
      <c r="F9" s="17"/>
      <c r="G9" s="17"/>
      <c r="H9" s="168"/>
    </row>
    <row r="10" spans="1:9" x14ac:dyDescent="0.25">
      <c r="A10" s="45" t="s">
        <v>586</v>
      </c>
      <c r="B10" s="166" t="s">
        <v>25</v>
      </c>
      <c r="C10" s="17" t="s">
        <v>211</v>
      </c>
      <c r="D10" s="17" t="s">
        <v>560</v>
      </c>
      <c r="E10" s="17"/>
      <c r="F10" s="17"/>
      <c r="G10" s="17"/>
      <c r="H10" s="168"/>
    </row>
    <row r="11" spans="1:9" ht="15.75" thickBot="1" x14ac:dyDescent="0.3">
      <c r="A11" s="139"/>
      <c r="B11" s="167" t="s">
        <v>15</v>
      </c>
      <c r="C11" s="18" t="s">
        <v>32</v>
      </c>
      <c r="D11" s="18" t="s">
        <v>36</v>
      </c>
      <c r="E11" s="18"/>
      <c r="F11" s="18"/>
      <c r="G11" s="18"/>
      <c r="H11" s="168"/>
    </row>
    <row r="12" spans="1:9" x14ac:dyDescent="0.25">
      <c r="A12" s="138" t="s">
        <v>311</v>
      </c>
      <c r="B12" s="165" t="s">
        <v>3</v>
      </c>
      <c r="C12" s="16" t="s">
        <v>183</v>
      </c>
      <c r="D12" s="16" t="s">
        <v>490</v>
      </c>
      <c r="E12" s="16" t="s">
        <v>91</v>
      </c>
      <c r="F12" s="16" t="s">
        <v>293</v>
      </c>
      <c r="G12" s="16" t="s">
        <v>480</v>
      </c>
      <c r="H12" s="168"/>
    </row>
    <row r="13" spans="1:9" ht="15.75" x14ac:dyDescent="0.25">
      <c r="A13" s="164" t="s">
        <v>577</v>
      </c>
      <c r="B13" s="166" t="s">
        <v>4</v>
      </c>
      <c r="C13" s="17" t="s">
        <v>291</v>
      </c>
      <c r="D13" s="17" t="s">
        <v>593</v>
      </c>
      <c r="E13" s="17" t="s">
        <v>574</v>
      </c>
      <c r="F13" s="17" t="s">
        <v>511</v>
      </c>
      <c r="G13" s="17" t="s">
        <v>227</v>
      </c>
      <c r="H13" s="168"/>
    </row>
    <row r="14" spans="1:9" x14ac:dyDescent="0.25">
      <c r="A14" s="45" t="s">
        <v>589</v>
      </c>
      <c r="B14" s="166" t="s">
        <v>6</v>
      </c>
      <c r="C14" s="17" t="s">
        <v>572</v>
      </c>
      <c r="D14" s="17" t="s">
        <v>595</v>
      </c>
      <c r="E14" s="17" t="s">
        <v>34</v>
      </c>
      <c r="F14" s="17" t="s">
        <v>248</v>
      </c>
      <c r="G14" s="17" t="s">
        <v>534</v>
      </c>
      <c r="H14" s="168"/>
    </row>
    <row r="15" spans="1:9" x14ac:dyDescent="0.25">
      <c r="A15" s="45" t="s">
        <v>590</v>
      </c>
      <c r="B15" s="166" t="s">
        <v>25</v>
      </c>
      <c r="C15" s="17" t="s">
        <v>172</v>
      </c>
      <c r="D15" s="17" t="s">
        <v>211</v>
      </c>
      <c r="E15" s="17" t="s">
        <v>159</v>
      </c>
      <c r="F15" s="17" t="s">
        <v>36</v>
      </c>
      <c r="G15" s="17" t="s">
        <v>211</v>
      </c>
      <c r="H15" s="168"/>
    </row>
    <row r="16" spans="1:9" ht="15.75" thickBot="1" x14ac:dyDescent="0.3">
      <c r="A16" s="139"/>
      <c r="B16" s="167" t="s">
        <v>15</v>
      </c>
      <c r="C16" s="18" t="s">
        <v>17</v>
      </c>
      <c r="D16" s="18" t="s">
        <v>205</v>
      </c>
      <c r="E16" s="18" t="s">
        <v>150</v>
      </c>
      <c r="F16" s="18" t="s">
        <v>462</v>
      </c>
      <c r="G16" s="18" t="s">
        <v>205</v>
      </c>
      <c r="H16" s="168"/>
    </row>
    <row r="17" spans="1:8" x14ac:dyDescent="0.25">
      <c r="A17" s="138"/>
      <c r="B17" s="165" t="s">
        <v>3</v>
      </c>
      <c r="C17" s="16" t="s">
        <v>95</v>
      </c>
      <c r="D17" s="16" t="s">
        <v>576</v>
      </c>
      <c r="E17" s="16" t="s">
        <v>333</v>
      </c>
      <c r="F17" s="16" t="s">
        <v>293</v>
      </c>
      <c r="G17" s="170" t="s">
        <v>491</v>
      </c>
      <c r="H17" s="168"/>
    </row>
    <row r="18" spans="1:8" ht="15.75" x14ac:dyDescent="0.25">
      <c r="A18" s="164" t="s">
        <v>578</v>
      </c>
      <c r="B18" s="166" t="s">
        <v>4</v>
      </c>
      <c r="C18" s="17" t="s">
        <v>112</v>
      </c>
      <c r="D18" s="17" t="s">
        <v>515</v>
      </c>
      <c r="E18" s="17" t="s">
        <v>234</v>
      </c>
      <c r="F18" s="17" t="s">
        <v>212</v>
      </c>
      <c r="G18" s="17" t="s">
        <v>218</v>
      </c>
      <c r="H18" s="168"/>
    </row>
    <row r="19" spans="1:8" x14ac:dyDescent="0.25">
      <c r="A19" s="45" t="s">
        <v>591</v>
      </c>
      <c r="B19" s="166" t="s">
        <v>6</v>
      </c>
      <c r="C19" s="17" t="s">
        <v>535</v>
      </c>
      <c r="D19" s="20" t="s">
        <v>36</v>
      </c>
      <c r="E19" s="17" t="s">
        <v>248</v>
      </c>
      <c r="F19" s="17" t="s">
        <v>466</v>
      </c>
      <c r="G19" s="171" t="s">
        <v>34</v>
      </c>
      <c r="H19" s="168"/>
    </row>
    <row r="20" spans="1:8" x14ac:dyDescent="0.25">
      <c r="A20" s="45" t="s">
        <v>592</v>
      </c>
      <c r="B20" s="166" t="s">
        <v>25</v>
      </c>
      <c r="C20" s="17" t="s">
        <v>252</v>
      </c>
      <c r="D20" s="17" t="s">
        <v>180</v>
      </c>
      <c r="E20" s="17" t="s">
        <v>211</v>
      </c>
      <c r="F20" s="17" t="s">
        <v>211</v>
      </c>
      <c r="G20" s="17" t="s">
        <v>147</v>
      </c>
      <c r="H20" s="168"/>
    </row>
    <row r="21" spans="1:8" ht="15.75" thickBot="1" x14ac:dyDescent="0.3">
      <c r="A21" s="8"/>
      <c r="B21" s="166" t="s">
        <v>15</v>
      </c>
      <c r="C21" s="18" t="s">
        <v>33</v>
      </c>
      <c r="D21" s="18" t="s">
        <v>336</v>
      </c>
      <c r="E21" s="18" t="s">
        <v>205</v>
      </c>
      <c r="F21" s="18" t="s">
        <v>205</v>
      </c>
      <c r="G21" s="172" t="s">
        <v>36</v>
      </c>
      <c r="H21" s="168"/>
    </row>
  </sheetData>
  <phoneticPr fontId="11" type="noConversion"/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Fromage!$A:$A</xm:f>
          </x14:formula1>
          <xm:sqref>C20:G20 C5:G5 C10:G10 C15:G15</xm:sqref>
        </x14:dataValidation>
        <x14:dataValidation type="list" allowBlank="1" showInputMessage="1" showErrorMessage="1" xr:uid="{00000000-0002-0000-0500-000001000000}">
          <x14:formula1>
            <xm:f>Desserts!$A:$A</xm:f>
          </x14:formula1>
          <xm:sqref>C6:G6 C21:G21 C11:G11 C16:G16</xm:sqref>
        </x14:dataValidation>
        <x14:dataValidation type="list" errorStyle="information" allowBlank="1" showInputMessage="1" showErrorMessage="1" xr:uid="{00000000-0002-0000-0500-000002000000}">
          <x14:formula1>
            <xm:f>Accompagnements!$A:$A</xm:f>
          </x14:formula1>
          <xm:sqref>C9:G9 C19:G19 C4:G4 C14:G14</xm:sqref>
        </x14:dataValidation>
        <x14:dataValidation type="list" allowBlank="1" showInputMessage="1" showErrorMessage="1" xr:uid="{00000000-0002-0000-0500-000003000000}">
          <x14:formula1>
            <xm:f>Plats!$A:$A</xm:f>
          </x14:formula1>
          <xm:sqref>C1:G1 C8:G8 C3:G3 C13:G13 D19 C18:G18 C22:G1048576</xm:sqref>
        </x14:dataValidation>
        <x14:dataValidation type="list" allowBlank="1" showInputMessage="1" showErrorMessage="1" xr:uid="{00000000-0002-0000-0500-000004000000}">
          <x14:formula1>
            <xm:f>Entrées!$A:$A</xm:f>
          </x14:formula1>
          <xm:sqref>C2:G2 C7:G7 C12:G12 C17:G17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38"/>
  <sheetViews>
    <sheetView zoomScale="70" zoomScaleNormal="70" workbookViewId="0">
      <selection activeCell="N7" sqref="N7"/>
    </sheetView>
  </sheetViews>
  <sheetFormatPr baseColWidth="10" defaultColWidth="20.7109375" defaultRowHeight="21" customHeight="1" x14ac:dyDescent="0.25"/>
  <cols>
    <col min="1" max="1" width="1.42578125" style="8" bestFit="1" customWidth="1"/>
    <col min="2" max="2" width="19.42578125" style="2" bestFit="1" customWidth="1"/>
    <col min="3" max="3" width="51" style="1" bestFit="1" customWidth="1"/>
    <col min="4" max="4" width="20.85546875" style="1" customWidth="1"/>
    <col min="5" max="6" width="20.7109375" style="1" hidden="1" customWidth="1"/>
    <col min="7" max="7" width="20.7109375" style="1" customWidth="1"/>
    <col min="8" max="8" width="48.85546875" style="1" bestFit="1" customWidth="1"/>
    <col min="9" max="9" width="20.85546875" style="1" customWidth="1"/>
    <col min="10" max="11" width="20.7109375" style="1" hidden="1" customWidth="1"/>
    <col min="12" max="12" width="20.7109375" style="1" customWidth="1"/>
    <col min="13" max="13" width="52" style="1" bestFit="1" customWidth="1"/>
    <col min="14" max="14" width="20.85546875" style="1" customWidth="1"/>
    <col min="15" max="16" width="20.7109375" style="1" hidden="1" customWidth="1"/>
    <col min="17" max="17" width="20.7109375" style="1" customWidth="1"/>
    <col min="18" max="18" width="52" style="1" bestFit="1" customWidth="1"/>
    <col min="19" max="19" width="20.85546875" style="1" customWidth="1"/>
    <col min="20" max="21" width="20.7109375" style="1" hidden="1" customWidth="1"/>
    <col min="22" max="22" width="20.7109375" style="1" customWidth="1"/>
    <col min="23" max="23" width="51.5703125" style="1" bestFit="1" customWidth="1"/>
    <col min="24" max="24" width="20.85546875" style="1" customWidth="1"/>
    <col min="25" max="26" width="20.7109375" style="1" hidden="1" customWidth="1"/>
    <col min="27" max="27" width="38.42578125" style="1" bestFit="1" customWidth="1"/>
    <col min="28" max="16384" width="20.7109375" style="1"/>
  </cols>
  <sheetData>
    <row r="1" spans="1:27" s="9" customFormat="1" ht="21" customHeight="1" x14ac:dyDescent="0.25">
      <c r="B1" s="10"/>
      <c r="C1" s="81" t="s">
        <v>26</v>
      </c>
      <c r="D1" s="82"/>
      <c r="E1" s="60"/>
      <c r="F1" s="60"/>
      <c r="G1" s="59"/>
      <c r="H1" s="81" t="s">
        <v>21</v>
      </c>
      <c r="I1" s="82"/>
      <c r="J1" s="60"/>
      <c r="K1" s="60"/>
      <c r="L1" s="59"/>
      <c r="M1" s="81" t="s">
        <v>22</v>
      </c>
      <c r="N1" s="82"/>
      <c r="O1" s="60"/>
      <c r="P1" s="60"/>
      <c r="Q1" s="59"/>
      <c r="R1" s="81" t="s">
        <v>23</v>
      </c>
      <c r="S1" s="82"/>
      <c r="T1" s="60"/>
      <c r="U1" s="60"/>
      <c r="V1" s="59"/>
      <c r="W1" s="81" t="s">
        <v>24</v>
      </c>
      <c r="X1" s="82"/>
      <c r="Y1" s="60"/>
      <c r="Z1" s="60"/>
      <c r="AA1" s="59"/>
    </row>
    <row r="2" spans="1:27" ht="21" customHeight="1" thickBot="1" x14ac:dyDescent="0.3">
      <c r="C2" s="5" t="s">
        <v>0</v>
      </c>
      <c r="D2" s="6"/>
      <c r="E2" s="6"/>
      <c r="F2" s="6" t="s">
        <v>29</v>
      </c>
      <c r="G2" s="7" t="s">
        <v>392</v>
      </c>
      <c r="H2" s="5" t="s">
        <v>0</v>
      </c>
      <c r="I2" s="6"/>
      <c r="J2" s="6"/>
      <c r="K2" s="6" t="s">
        <v>29</v>
      </c>
      <c r="L2" s="7" t="s">
        <v>392</v>
      </c>
      <c r="M2" s="5" t="s">
        <v>0</v>
      </c>
      <c r="N2" s="6"/>
      <c r="O2" s="6"/>
      <c r="P2" s="6" t="s">
        <v>29</v>
      </c>
      <c r="Q2" s="7" t="s">
        <v>392</v>
      </c>
      <c r="R2" s="5" t="s">
        <v>0</v>
      </c>
      <c r="S2" s="6"/>
      <c r="T2" s="6"/>
      <c r="U2" s="6" t="s">
        <v>29</v>
      </c>
      <c r="V2" s="7" t="s">
        <v>392</v>
      </c>
      <c r="W2" s="5" t="s">
        <v>0</v>
      </c>
      <c r="X2" s="6"/>
      <c r="Y2" s="6"/>
      <c r="Z2" s="6" t="s">
        <v>29</v>
      </c>
      <c r="AA2" s="7" t="s">
        <v>392</v>
      </c>
    </row>
    <row r="3" spans="1:27" ht="21" customHeight="1" x14ac:dyDescent="0.25">
      <c r="A3" s="173">
        <v>1</v>
      </c>
      <c r="B3" s="12"/>
      <c r="C3" s="11" t="str">
        <f>IF(E4="oui",IF(E5="oui",IF(E6="oui",IF(E7="oui",IF(E8="oui","Végétarien","-"),"-"),"-"),"-"),"-")</f>
        <v>-</v>
      </c>
      <c r="D3" s="13"/>
      <c r="E3" s="13"/>
      <c r="F3" s="13"/>
      <c r="G3" s="14"/>
      <c r="H3" s="11" t="str">
        <f>IF(J4="oui",IF(J5="oui",IF(J6="oui",IF(J7="oui",IF(J8="oui","Végétarien","-"),"-"),"-"),"-"),"-")</f>
        <v>-</v>
      </c>
      <c r="I3" s="13"/>
      <c r="J3" s="13"/>
      <c r="K3" s="13"/>
      <c r="L3" s="14"/>
      <c r="M3" s="11" t="str">
        <f>IF(O4="oui",IF(O5="oui",IF(O6="oui",IF(O7="oui",IF(O8="oui","Végétarien","-"),"-"),"-"),"-"),"-")</f>
        <v>-</v>
      </c>
      <c r="N3" s="13"/>
      <c r="O3" s="13"/>
      <c r="P3" s="13"/>
      <c r="Q3" s="14"/>
      <c r="R3" s="11" t="str">
        <f>IF(T4="oui",IF(T5="oui",IF(T6="oui",IF(T7="oui",IF(T8="oui","Végétarien","-"),"-"),"-"),"-"),"-")</f>
        <v>-</v>
      </c>
      <c r="S3" s="13"/>
      <c r="T3" s="13"/>
      <c r="U3" s="13"/>
      <c r="V3" s="14"/>
      <c r="W3" s="11" t="str">
        <f>IF(Y4="oui",IF(Y5="oui",IF(Y6="oui",IF(Y7="oui",IF(Y8="oui","Végétarien","-"),"-"),"-"),"-"),"-")</f>
        <v>-</v>
      </c>
      <c r="X3" s="13"/>
      <c r="Y3" s="13"/>
      <c r="Z3" s="13"/>
      <c r="AA3" s="14"/>
    </row>
    <row r="4" spans="1:27" ht="21" customHeight="1" x14ac:dyDescent="0.25">
      <c r="A4" s="174"/>
      <c r="B4" s="2" t="s">
        <v>3</v>
      </c>
      <c r="C4" s="3">
        <f>Semaine!C2</f>
        <v>0</v>
      </c>
      <c r="D4" s="1" t="str">
        <f>IF(C4=0,"",INDEX(Entrées!$A$2:$E$95,MATCH(C4,Entrées!$A$2:$A$95,0),3))</f>
        <v/>
      </c>
      <c r="E4" s="1" t="str">
        <f>CONCATENATE(F4)</f>
        <v/>
      </c>
      <c r="F4" s="1" t="str">
        <f>IF(C4=0,"",INDEX(Entrées!$A$2:$H$199,MATCH(C4,Entrées!$A$2:$A$199,0),4))</f>
        <v/>
      </c>
      <c r="G4" s="4" t="e">
        <f>INDEX(Entrées!$A$2:$AN$199,MATCH(C4,Entrées!$A$2:$A$199,0),40)</f>
        <v>#N/A</v>
      </c>
      <c r="H4" s="3" t="str">
        <f>Semaine!D2</f>
        <v xml:space="preserve">Salade verte fromage </v>
      </c>
      <c r="I4" s="1" t="str">
        <f>IF(H4=0,"",INDEX(Entrées!$A$2:$E$95,MATCH(H4,Entrées!$A$2:$A$95,0),3))</f>
        <v>laitage +mixte</v>
      </c>
      <c r="J4" s="1" t="str">
        <f>CONCATENATE(K4)</f>
        <v>oui</v>
      </c>
      <c r="K4" s="1" t="str">
        <f>IF(H4=0,"",INDEX(Entrées!$A$2:$H$199,MATCH(H4,Entrées!$A$2:$A$199,0),4))</f>
        <v>oui</v>
      </c>
      <c r="L4" s="4" t="str">
        <f>INDEX(Entrées!$A$2:$AN$199,MATCH(H4,Entrées!$A$2:$A$199,0),40)</f>
        <v xml:space="preserve">      M La      </v>
      </c>
      <c r="M4" s="3" t="str">
        <f>Semaine!E2</f>
        <v>Friand</v>
      </c>
      <c r="N4" s="1" t="str">
        <f>IF(M4=0,"",INDEX(Entrées!$A$2:$E$95,MATCH(M4,Entrées!$A$2:$A$95,0),3))</f>
        <v>Féculent</v>
      </c>
      <c r="O4" s="1" t="str">
        <f>CONCATENATE(P4)</f>
        <v>oui</v>
      </c>
      <c r="P4" s="1" t="str">
        <f>IF(M4=0,"",INDEX(Entrées!$A$2:$H$199,MATCH(M4,Entrées!$A$2:$A$199,0),4))</f>
        <v>oui</v>
      </c>
      <c r="Q4" s="4" t="str">
        <f>INDEX(Entrées!$A$2:$AN$199,MATCH(M4,Entrées!$A$2:$A$199,0),40)</f>
        <v xml:space="preserve">G    O   La       </v>
      </c>
      <c r="R4" s="3">
        <f>Semaine!F2</f>
        <v>0</v>
      </c>
      <c r="S4" s="1" t="str">
        <f>IF(R4=0,"",INDEX(Entrées!$A$2:$E$95,MATCH(R4,Entrées!$A$2:$A$95,0),3))</f>
        <v/>
      </c>
      <c r="T4" s="1" t="str">
        <f>CONCATENATE(U4)</f>
        <v/>
      </c>
      <c r="U4" s="1" t="str">
        <f>IF(R4=0,"",INDEX(Entrées!$A$2:$H$199,MATCH(R4,Entrées!$A$2:$A$199,0),4))</f>
        <v/>
      </c>
      <c r="V4" s="4" t="e">
        <f>INDEX(Entrées!$A$2:$AN$199,MATCH(R4,Entrées!$A$2:$A$199,0),40)</f>
        <v>#N/A</v>
      </c>
      <c r="W4" s="3">
        <f>Semaine!G2</f>
        <v>0</v>
      </c>
      <c r="X4" s="1" t="str">
        <f>IF(W4=0,"",INDEX(Entrées!$A$2:$E$95,MATCH(W4,Entrées!$A$2:$A$95,0),3))</f>
        <v/>
      </c>
      <c r="Y4" s="1" t="str">
        <f>CONCATENATE(Z4)</f>
        <v/>
      </c>
      <c r="Z4" s="1" t="str">
        <f>IF(W4=0,"",INDEX(Entrées!$A$2:$H$199,MATCH(W4,Entrées!$A$2:$A$199,0),4))</f>
        <v/>
      </c>
      <c r="AA4" s="4" t="e">
        <f>INDEX(Entrées!$A$2:$AN$199,MATCH(W4,Entrées!$A$2:$A$199,0),40)</f>
        <v>#N/A</v>
      </c>
    </row>
    <row r="5" spans="1:27" ht="21" customHeight="1" x14ac:dyDescent="0.25">
      <c r="A5" s="174"/>
      <c r="B5" s="2" t="s">
        <v>4</v>
      </c>
      <c r="C5" s="3" t="str">
        <f>Semaine!C3</f>
        <v>Rougail de saucisses</v>
      </c>
      <c r="D5" s="1" t="str">
        <f>IF(C5=0,"",INDEX(Plats!$A$2:$E$98,MATCH(C5,Plats!$A$2:$A$98,0),3))</f>
        <v>Mixte</v>
      </c>
      <c r="E5" s="1" t="str">
        <f t="shared" ref="E5:E8" si="0">CONCATENATE(F5)</f>
        <v>Non</v>
      </c>
      <c r="F5" s="1" t="str">
        <f>IF(C5=0,"",INDEX(Plats!$A$2:$H$202,MATCH(C5,Plats!$A$2:$A$202,0),4))</f>
        <v>Non</v>
      </c>
      <c r="G5" s="4" t="str">
        <f>INDEX(Plats!$A$2:$AN$202,MATCH(C5,Plats!$A$2:$A$202,0),40)</f>
        <v xml:space="preserve">             </v>
      </c>
      <c r="H5" s="3" t="str">
        <f>Semaine!D3</f>
        <v>brandade</v>
      </c>
      <c r="I5" s="1" t="str">
        <f>IF(H5=0,"",INDEX(Plats!$A$2:$E$98,MATCH(H5,Plats!$A$2:$A$98,0),3))</f>
        <v>Proteine</v>
      </c>
      <c r="J5" s="1" t="str">
        <f t="shared" ref="J5:J8" si="1">CONCATENATE(K5)</f>
        <v>oui</v>
      </c>
      <c r="K5" s="1" t="str">
        <f>IF(H5=0,"",INDEX(Plats!$A$2:$H$202,MATCH(H5,Plats!$A$2:$A$202,0),4))</f>
        <v>oui</v>
      </c>
      <c r="L5" s="4" t="str">
        <f>INDEX(Plats!$A$2:$AN$202,MATCH(H5,Plats!$A$2:$A$202,0),40)</f>
        <v xml:space="preserve">G   Cr  P  L      </v>
      </c>
      <c r="M5" s="3">
        <f>Semaine!E3</f>
        <v>0</v>
      </c>
      <c r="N5" s="1" t="str">
        <f>IF(M5=0,"",INDEX(Plats!$A$2:$E$98,MATCH(M5,Plats!$A$2:$A$98,0),3))</f>
        <v/>
      </c>
      <c r="O5" s="1" t="str">
        <f t="shared" ref="O5:O8" si="2">CONCATENATE(P5)</f>
        <v/>
      </c>
      <c r="P5" s="1" t="str">
        <f>IF(M5=0,"",INDEX(Plats!$A$2:$H$202,MATCH(M5,Plats!$A$2:$A$202,0),4))</f>
        <v/>
      </c>
      <c r="Q5" s="4" t="e">
        <f>INDEX(Plats!$A$2:$AN$202,MATCH(M5,Plats!$A$2:$A$202,0),40)</f>
        <v>#N/A</v>
      </c>
      <c r="R5" s="3">
        <f>Semaine!F3</f>
        <v>0</v>
      </c>
      <c r="S5" s="1" t="str">
        <f>IF(R5=0,"",INDEX(Plats!$A$2:$E$98,MATCH(R5,Plats!$A$2:$A$98,0),3))</f>
        <v/>
      </c>
      <c r="T5" s="1" t="str">
        <f t="shared" ref="T5:T8" si="3">CONCATENATE(U5)</f>
        <v/>
      </c>
      <c r="U5" s="1" t="str">
        <f>IF(R5=0,"",INDEX(Plats!$A$2:$H$202,MATCH(R5,Plats!$A$2:$A$202,0),4))</f>
        <v/>
      </c>
      <c r="V5" s="4" t="e">
        <f>INDEX(Plats!$A$2:$AN$202,MATCH(R5,Plats!$A$2:$A$202,0),40)</f>
        <v>#N/A</v>
      </c>
      <c r="W5" s="3" t="str">
        <f>Semaine!G3</f>
        <v>Steack haché</v>
      </c>
      <c r="X5" s="1" t="str">
        <f>IF(W5=0,"",INDEX(Plats!$A$2:$E$98,MATCH(W5,Plats!$A$2:$A$98,0),3))</f>
        <v>Protéine</v>
      </c>
      <c r="Y5" s="1" t="str">
        <f t="shared" ref="Y5:Y8" si="4">CONCATENATE(Z5)</f>
        <v>Non</v>
      </c>
      <c r="Z5" s="1" t="str">
        <f>IF(W5=0,"",INDEX(Plats!$A$2:$H$202,MATCH(W5,Plats!$A$2:$A$202,0),4))</f>
        <v>Non</v>
      </c>
      <c r="AA5" s="4" t="str">
        <f>INDEX(Plats!$A$2:$AN$202,MATCH(W5,Plats!$A$2:$A$202,0),40)</f>
        <v xml:space="preserve">             </v>
      </c>
    </row>
    <row r="6" spans="1:27" ht="21" customHeight="1" x14ac:dyDescent="0.25">
      <c r="A6" s="174"/>
      <c r="B6" s="2" t="s">
        <v>6</v>
      </c>
      <c r="C6" s="3" t="str">
        <f>Semaine!C4</f>
        <v xml:space="preserve">Coquillettes  au beurre </v>
      </c>
      <c r="D6" s="1" t="str">
        <f>IF(C6=0,"",INDEX(Accompagnements!$A$2:$E$97,MATCH(C6,Accompagnements!$A$2:$A$97,0),3))</f>
        <v>Féculent</v>
      </c>
      <c r="E6" s="1" t="str">
        <f t="shared" si="0"/>
        <v>oui</v>
      </c>
      <c r="F6" s="1" t="str">
        <f>IF(C6=0,"",INDEX(Accompagnements!$A$2:$H$201,MATCH(C6,Accompagnements!$A$2:$A$201,0),4))</f>
        <v>oui</v>
      </c>
      <c r="G6" s="4" t="str">
        <f>INDEX(Accompagnements!$A$2:$AN$201,MATCH(C6,Accompagnements!$A$2:$A$201,0),40)</f>
        <v xml:space="preserve">G             </v>
      </c>
      <c r="H6" s="3" t="str">
        <f>Semaine!D4</f>
        <v>--</v>
      </c>
      <c r="I6" s="1" t="str">
        <f>IF(C6=0,"",INDEX(Accompagnements!$A$2:$E$97,MATCH(C6,Accompagnements!$A$2:$A$97,0),3))</f>
        <v>Féculent</v>
      </c>
      <c r="J6" s="1" t="str">
        <f t="shared" si="1"/>
        <v>oui</v>
      </c>
      <c r="K6" s="1" t="str">
        <f>IF(H6=0,"",INDEX(Accompagnements!$A$2:$H$201,MATCH(H6,Accompagnements!$A$2:$A$201,0),4))</f>
        <v>oui</v>
      </c>
      <c r="L6" s="4" t="str">
        <f>INDEX(Accompagnements!$A$2:$AN$201,MATCH(H6,Accompagnements!$A$2:$A$201,0),40)</f>
        <v xml:space="preserve">             </v>
      </c>
      <c r="M6" s="3">
        <f>Semaine!E4</f>
        <v>0</v>
      </c>
      <c r="N6" s="1" t="str">
        <f>IF(C6=0,"",INDEX(Accompagnements!$A$2:$E$97,MATCH(C6,Accompagnements!$A$2:$A$97,0),3))</f>
        <v>Féculent</v>
      </c>
      <c r="O6" s="1" t="str">
        <f t="shared" si="2"/>
        <v/>
      </c>
      <c r="P6" s="1" t="str">
        <f>IF(M6=0,"",INDEX(Accompagnements!$A$2:$H$201,MATCH(M6,Accompagnements!$A$2:$A$201,0),4))</f>
        <v/>
      </c>
      <c r="Q6" s="4" t="e">
        <f>INDEX(Accompagnements!$A$2:$AN$201,MATCH(M6,Accompagnements!$A$2:$A$201,0),40)</f>
        <v>#N/A</v>
      </c>
      <c r="R6" s="3">
        <f>Semaine!F4</f>
        <v>0</v>
      </c>
      <c r="S6" s="1" t="str">
        <f>IF(R6=0,"",INDEX(Accompagnements!$A$2:$E$97,MATCH(R6,Accompagnements!$A$2:$A$97,0),3))</f>
        <v/>
      </c>
      <c r="T6" s="1" t="str">
        <f t="shared" si="3"/>
        <v/>
      </c>
      <c r="U6" s="1" t="str">
        <f>IF(R6=0,"",INDEX(Accompagnements!$A$2:$H$201,MATCH(R6,Accompagnements!$A$2:$A$201,0),4))</f>
        <v/>
      </c>
      <c r="V6" s="4" t="e">
        <f>INDEX(Accompagnements!$A$2:$AN$201,MATCH(R6,Accompagnements!$A$2:$A$201,0),40)</f>
        <v>#N/A</v>
      </c>
      <c r="W6" s="3" t="str">
        <f>Semaine!G4</f>
        <v>Frites</v>
      </c>
      <c r="X6" s="1" t="str">
        <f>IF(W6=0,"",INDEX(Accompagnements!$A$2:$E$97,MATCH(W6,Accompagnements!$A$2:$A$97,0),3))</f>
        <v>Féculent</v>
      </c>
      <c r="Y6" s="1" t="str">
        <f t="shared" si="4"/>
        <v>oui</v>
      </c>
      <c r="Z6" s="1" t="str">
        <f>IF(W6=0,"",INDEX(Accompagnements!$A$2:$H$201,MATCH(W6,Accompagnements!$A$2:$A$201,0),4))</f>
        <v>oui</v>
      </c>
      <c r="AA6" s="4" t="str">
        <f>INDEX(Accompagnements!$A$2:$AN$201,MATCH(W6,Accompagnements!$A$2:$A$201,0),40)</f>
        <v xml:space="preserve">             </v>
      </c>
    </row>
    <row r="7" spans="1:27" ht="21" customHeight="1" x14ac:dyDescent="0.25">
      <c r="A7" s="174"/>
      <c r="B7" s="2" t="s">
        <v>25</v>
      </c>
      <c r="C7" s="3">
        <f>Semaine!C5</f>
        <v>0</v>
      </c>
      <c r="D7" s="1" t="str">
        <f>IF(C7=0,"",INDEX(Fromage!$A$2:$E$96,MATCH(C7,Fromage!$A$2:$A$96,0),3))</f>
        <v/>
      </c>
      <c r="E7" s="1" t="str">
        <f t="shared" si="0"/>
        <v/>
      </c>
      <c r="F7" s="1" t="str">
        <f>IF(C7=0,"",INDEX(Fromage!$A$2:$H$200,MATCH(C7,Fromage!$A$2:$A$200,0),4))</f>
        <v/>
      </c>
      <c r="G7" s="4" t="e">
        <f>INDEX(Fromage!$A$2:$AN$200,MATCH(C7,Fromage!$A$2:$A$200,0),40)</f>
        <v>#N/A</v>
      </c>
      <c r="H7" s="3">
        <f>Semaine!D5</f>
        <v>0</v>
      </c>
      <c r="I7" s="1" t="str">
        <f>IF(H7=0,"",INDEX(Fromage!$A$2:$E$96,MATCH(H7,Fromage!$A$2:$A$96,0),3))</f>
        <v/>
      </c>
      <c r="J7" s="1" t="str">
        <f t="shared" si="1"/>
        <v/>
      </c>
      <c r="K7" s="1" t="str">
        <f>IF(H7=0,"",INDEX(Fromage!$A$2:$H$200,MATCH(H7,Fromage!$A$2:$A$200,0),4))</f>
        <v/>
      </c>
      <c r="L7" s="4" t="e">
        <f>INDEX(Fromage!$A$2:$AN$200,MATCH(H7,Fromage!$A$2:$A$200,0),40)</f>
        <v>#N/A</v>
      </c>
      <c r="M7" s="3">
        <f>Semaine!E5</f>
        <v>0</v>
      </c>
      <c r="N7" s="1" t="str">
        <f>IF(M7=0,"",INDEX(Fromage!$A$2:$E$96,MATCH(M7,Fromage!$A$2:$A$96,0),3))</f>
        <v/>
      </c>
      <c r="O7" s="1" t="str">
        <f t="shared" si="2"/>
        <v/>
      </c>
      <c r="P7" s="1" t="str">
        <f>IF(M7=0,"",INDEX(Fromage!$A$2:$H$200,MATCH(M7,Fromage!$A$2:$A$200,0),4))</f>
        <v/>
      </c>
      <c r="Q7" s="4" t="e">
        <f>INDEX(Fromage!$A$2:$AN$200,MATCH(M7,Fromage!$A$2:$A$200,0),40)</f>
        <v>#N/A</v>
      </c>
      <c r="R7" s="3" t="str">
        <f>Semaine!F5</f>
        <v>Fromage blanc</v>
      </c>
      <c r="S7" s="1" t="str">
        <f>IF(R7=0,"",INDEX(Fromage!$A$2:$E$96,MATCH(R7,Fromage!$A$2:$A$96,0),3))</f>
        <v>laitage</v>
      </c>
      <c r="T7" s="1" t="str">
        <f t="shared" si="3"/>
        <v>oui</v>
      </c>
      <c r="U7" s="1" t="str">
        <f>IF(R7=0,"",INDEX(Fromage!$A$2:$H$200,MATCH(R7,Fromage!$A$2:$A$200,0),4))</f>
        <v>oui</v>
      </c>
      <c r="V7" s="4" t="str">
        <f>INDEX(Fromage!$A$2:$AN$200,MATCH(R7,Fromage!$A$2:$A$200,0),40)</f>
        <v xml:space="preserve">       La      </v>
      </c>
      <c r="W7" s="3">
        <f>Semaine!G5</f>
        <v>0</v>
      </c>
      <c r="X7" s="1" t="str">
        <f>IF(W7=0,"",INDEX(Fromage!$A$2:$E$96,MATCH(W7,Fromage!$A$2:$A$96,0),3))</f>
        <v/>
      </c>
      <c r="Y7" s="1" t="str">
        <f t="shared" si="4"/>
        <v/>
      </c>
      <c r="Z7" s="1" t="str">
        <f>IF(W7=0,"",INDEX(Fromage!$A$2:$H$200,MATCH(W7,Fromage!$A$2:$A$200,0),4))</f>
        <v/>
      </c>
      <c r="AA7" s="4" t="e">
        <f>INDEX(Fromage!$A$2:$AN$200,MATCH(W7,Fromage!$A$2:$A$200,0),40)</f>
        <v>#N/A</v>
      </c>
    </row>
    <row r="8" spans="1:27" ht="21" customHeight="1" thickBot="1" x14ac:dyDescent="0.3">
      <c r="A8" s="175"/>
      <c r="B8" s="15" t="s">
        <v>15</v>
      </c>
      <c r="C8" s="5">
        <f>Semaine!C6</f>
        <v>0</v>
      </c>
      <c r="D8" s="6" t="str">
        <f>IF(C8=0,"",INDEX(Desserts!$A$2:$E$92,MATCH(C8,Desserts!$A$2:$A$92,0),3))</f>
        <v/>
      </c>
      <c r="E8" s="6" t="str">
        <f t="shared" si="0"/>
        <v/>
      </c>
      <c r="F8" s="6" t="str">
        <f>IF(C8=0,"",INDEX(Desserts!$A$2:$H$196,MATCH(C8,Desserts!$A$2:$A$196,0),4))</f>
        <v/>
      </c>
      <c r="G8" s="7" t="e">
        <f>INDEX(Desserts!$A$2:$AN$196,MATCH(C8,Desserts!$A$2:$A$196,0),40)</f>
        <v>#N/A</v>
      </c>
      <c r="H8" s="5">
        <f>Semaine!D6</f>
        <v>0</v>
      </c>
      <c r="I8" s="6" t="str">
        <f>IF(H8=0,"",INDEX(Desserts!$A$2:$E$92,MATCH(H8,Desserts!$A$2:$A$92,0),3))</f>
        <v/>
      </c>
      <c r="J8" s="6" t="str">
        <f t="shared" si="1"/>
        <v/>
      </c>
      <c r="K8" s="6" t="str">
        <f>IF(H8=0,"",INDEX(Desserts!$A$2:$H$196,MATCH(H8,Desserts!$A$2:$A$196,0),4))</f>
        <v/>
      </c>
      <c r="L8" s="7" t="e">
        <f>INDEX(Desserts!$A$2:$AN$196,MATCH(H8,Desserts!$A$2:$A$196,0),40)</f>
        <v>#N/A</v>
      </c>
      <c r="M8" s="5">
        <f>Semaine!E6</f>
        <v>0</v>
      </c>
      <c r="N8" s="6" t="str">
        <f>IF(M8=0,"",INDEX(Desserts!$A$2:$E$92,MATCH(M8,Desserts!$A$2:$A$92,0),3))</f>
        <v/>
      </c>
      <c r="O8" s="6" t="str">
        <f t="shared" si="2"/>
        <v/>
      </c>
      <c r="P8" s="6" t="str">
        <f>IF(M8=0,"",INDEX(Desserts!$A$2:$H$196,MATCH(M8,Desserts!$A$2:$A$196,0),4))</f>
        <v/>
      </c>
      <c r="Q8" s="7" t="e">
        <f>INDEX(Desserts!$A$2:$AN$196,MATCH(M8,Desserts!$A$2:$A$196,0),40)</f>
        <v>#N/A</v>
      </c>
      <c r="R8" s="5">
        <f>Semaine!F6</f>
        <v>0</v>
      </c>
      <c r="S8" s="6" t="str">
        <f>IF(R8=0,"",INDEX(Desserts!$A$2:$E$92,MATCH(R8,Desserts!$A$2:$A$92,0),3))</f>
        <v/>
      </c>
      <c r="T8" s="6" t="str">
        <f t="shared" si="3"/>
        <v/>
      </c>
      <c r="U8" s="6" t="str">
        <f>IF(R8=0,"",INDEX(Desserts!$A$2:$H$196,MATCH(R8,Desserts!$A$2:$A$196,0),4))</f>
        <v/>
      </c>
      <c r="V8" s="7" t="e">
        <f>INDEX(Desserts!$A$2:$AN$196,MATCH(R8,Desserts!$A$2:$A$196,0),40)</f>
        <v>#N/A</v>
      </c>
      <c r="W8" s="5">
        <f>Semaine!G6</f>
        <v>0</v>
      </c>
      <c r="X8" s="6" t="str">
        <f>IF(W8=0,"",INDEX(Desserts!$A$2:$E$92,MATCH(W8,Desserts!$A$2:$A$92,0),3))</f>
        <v/>
      </c>
      <c r="Y8" s="6" t="str">
        <f t="shared" si="4"/>
        <v/>
      </c>
      <c r="Z8" s="6" t="str">
        <f>IF(W8=0,"",INDEX(Desserts!$A$2:$H$196,MATCH(W8,Desserts!$A$2:$A$196,0),4))</f>
        <v/>
      </c>
      <c r="AA8" s="7" t="e">
        <f>INDEX(Desserts!$A$2:$AN$196,MATCH(W8,Desserts!$A$2:$A$196,0),40)</f>
        <v>#N/A</v>
      </c>
    </row>
    <row r="9" spans="1:27" ht="21" customHeight="1" x14ac:dyDescent="0.25">
      <c r="A9" s="173">
        <v>2</v>
      </c>
      <c r="B9" s="12"/>
      <c r="C9" s="11" t="str">
        <f>IF(E10="oui",IF(E11="oui",IF(E12="oui",IF(E13="oui",IF(E14="oui","Végétarien","-"),"-"),"-"),"-"),"-")</f>
        <v>-</v>
      </c>
      <c r="D9" s="13"/>
      <c r="E9" s="13"/>
      <c r="F9" s="13"/>
      <c r="G9" s="14"/>
      <c r="H9" s="11" t="str">
        <f>IF(J10="oui",IF(J11="oui",IF(J12="oui",IF(J13="oui",IF(J14="oui","Végétarien","-"),"-"),"-"),"-"),"-")</f>
        <v>-</v>
      </c>
      <c r="I9" s="13"/>
      <c r="J9" s="13"/>
      <c r="K9" s="13"/>
      <c r="L9" s="14"/>
      <c r="M9" s="11" t="str">
        <f>IF(O10="oui",IF(O11="oui",IF(O12="oui",IF(O13="oui",IF(O14="oui","Végétarien","-"),"-"),"-"),"-"),"-")</f>
        <v>-</v>
      </c>
      <c r="N9" s="13"/>
      <c r="O9" s="13"/>
      <c r="P9" s="13"/>
      <c r="Q9" s="14"/>
      <c r="R9" s="11" t="str">
        <f>IF(T10="oui",IF(T11="oui",IF(T12="oui",IF(T13="oui",IF(T14="oui","Végétarien","-"),"-"),"-"),"-"),"-")</f>
        <v>-</v>
      </c>
      <c r="S9" s="13"/>
      <c r="T9" s="13"/>
      <c r="U9" s="13"/>
      <c r="V9" s="14"/>
      <c r="W9" s="11" t="str">
        <f>IF(Y10="oui",IF(Y11="oui",IF(Y12="oui",IF(Y13="oui",IF(Y14="oui","Végétarien","-"),"-"),"-"),"-"),"-")</f>
        <v>-</v>
      </c>
      <c r="X9" s="13"/>
      <c r="Y9" s="13"/>
      <c r="Z9" s="13"/>
      <c r="AA9" s="14"/>
    </row>
    <row r="10" spans="1:27" ht="21" customHeight="1" x14ac:dyDescent="0.25">
      <c r="A10" s="174"/>
      <c r="B10" s="2" t="s">
        <v>3</v>
      </c>
      <c r="C10" s="3" t="str">
        <f>Semaine!C7</f>
        <v>Pâté Basque</v>
      </c>
      <c r="D10" s="1" t="str">
        <f>IF(C10=0,"",INDEX(Entrées!$A$2:$E$95,MATCH(C10,Entrées!$A$2:$A$95,0),3))</f>
        <v>Protéine</v>
      </c>
      <c r="E10" s="1" t="str">
        <f>CONCATENATE(F10)</f>
        <v>Non</v>
      </c>
      <c r="F10" s="1" t="str">
        <f>IF(C10=0,"",INDEX(Entrées!$A$2:$H$199,MATCH(C10,Entrées!$A$2:$A$199,0),4))</f>
        <v>Non</v>
      </c>
      <c r="G10" s="4" t="str">
        <f>INDEX(Entrées!$A$2:$AN$199,MATCH(C10,Entrées!$A$2:$A$199,0),40)</f>
        <v xml:space="preserve">    O   La      </v>
      </c>
      <c r="H10" s="3" t="str">
        <f>Semaine!D7</f>
        <v>Carottes râpées</v>
      </c>
      <c r="I10" s="1" t="str">
        <f>IF(H10=0,"",INDEX(Entrées!$A$2:$E$95,MATCH(H10,Entrées!$A$2:$A$95,0),3))</f>
        <v>Crudité</v>
      </c>
      <c r="J10" s="1" t="str">
        <f>CONCATENATE(K10)</f>
        <v>oui</v>
      </c>
      <c r="K10" s="1" t="str">
        <f>IF(H10=0,"",INDEX(Entrées!$A$2:$H$199,MATCH(H10,Entrées!$A$2:$A$199,0),4))</f>
        <v>oui</v>
      </c>
      <c r="L10" s="4" t="str">
        <f>INDEX(Entrées!$A$2:$AN$199,MATCH(H10,Entrées!$A$2:$A$199,0),40)</f>
        <v xml:space="preserve">      M       </v>
      </c>
      <c r="M10" s="3">
        <f>Semaine!E7</f>
        <v>0</v>
      </c>
      <c r="N10" s="1" t="str">
        <f>IF(M10=0,"",INDEX(Entrées!$A$2:$E$95,MATCH(M10,Entrées!$A$2:$A$95,0),3))</f>
        <v/>
      </c>
      <c r="O10" s="1" t="str">
        <f>CONCATENATE(P10)</f>
        <v/>
      </c>
      <c r="P10" s="1" t="str">
        <f>IF(M10=0,"",INDEX(Entrées!$A$2:$H$199,MATCH(M10,Entrées!$A$2:$A$199,0),4))</f>
        <v/>
      </c>
      <c r="Q10" s="4" t="e">
        <f>INDEX(Entrées!$A$2:$AN$199,MATCH(M10,Entrées!$A$2:$A$199,0),40)</f>
        <v>#N/A</v>
      </c>
      <c r="R10" s="3">
        <f>Semaine!F7</f>
        <v>0</v>
      </c>
      <c r="S10" s="1" t="str">
        <f>IF(R10=0,"",INDEX(Entrées!$A$2:$E$95,MATCH(R10,Entrées!$A$2:$A$95,0),3))</f>
        <v/>
      </c>
      <c r="T10" s="1" t="str">
        <f>CONCATENATE(U10)</f>
        <v/>
      </c>
      <c r="U10" s="1" t="str">
        <f>IF(R10=0,"",INDEX(Entrées!$A$2:$H$199,MATCH(R10,Entrées!$A$2:$A$199,0),4))</f>
        <v/>
      </c>
      <c r="V10" s="4" t="e">
        <f>INDEX(Entrées!$A$2:$AN$199,MATCH(R10,Entrées!$A$2:$A$199,0),40)</f>
        <v>#N/A</v>
      </c>
      <c r="W10" s="3" t="str">
        <f>Semaine!G7</f>
        <v>Friand</v>
      </c>
      <c r="X10" s="1" t="str">
        <f>IF(W10=0,"",INDEX(Entrées!$A$2:$E$95,MATCH(W10,Entrées!$A$2:$A$95,0),3))</f>
        <v>Féculent</v>
      </c>
      <c r="Y10" s="1" t="str">
        <f>CONCATENATE(Z10)</f>
        <v>oui</v>
      </c>
      <c r="Z10" s="1" t="str">
        <f>IF(W10=0,"",INDEX(Entrées!$A$2:$H$199,MATCH(W10,Entrées!$A$2:$A$199,0),4))</f>
        <v>oui</v>
      </c>
      <c r="AA10" s="4" t="str">
        <f>INDEX(Entrées!$A$2:$AN$199,MATCH(W10,Entrées!$A$2:$A$199,0),40)</f>
        <v xml:space="preserve">G    O   La       </v>
      </c>
    </row>
    <row r="11" spans="1:27" ht="21" customHeight="1" x14ac:dyDescent="0.25">
      <c r="A11" s="174"/>
      <c r="B11" s="2" t="s">
        <v>4</v>
      </c>
      <c r="C11" s="3" t="str">
        <f>Semaine!C8</f>
        <v>Nuggets de poulets</v>
      </c>
      <c r="D11" s="1" t="str">
        <f>IF(C11=0,"",INDEX(Plats!$A$2:$E$98,MATCH(C11,Plats!$A$2:$A$98,0),3))</f>
        <v>Protéine</v>
      </c>
      <c r="E11" s="1" t="str">
        <f t="shared" ref="E11:E14" si="5">CONCATENATE(F11)</f>
        <v>non</v>
      </c>
      <c r="F11" s="1" t="str">
        <f>IF(C11=0,"",INDEX(Plats!$A$2:$H$202,MATCH(C11,Plats!$A$2:$A$202,0),4))</f>
        <v>non</v>
      </c>
      <c r="G11" s="4" t="str">
        <f>INDEX(Plats!$A$2:$AN$202,MATCH(C11,Plats!$A$2:$A$202,0),40)</f>
        <v xml:space="preserve">G    O         </v>
      </c>
      <c r="H11" s="3" t="str">
        <f>Semaine!D8</f>
        <v>Sauté de bœuf</v>
      </c>
      <c r="I11" s="1" t="str">
        <f>IF(H11=0,"",INDEX(Plats!$A$2:$E$98,MATCH(H11,Plats!$A$2:$A$98,0),3))</f>
        <v>Protéine</v>
      </c>
      <c r="J11" s="1" t="str">
        <f t="shared" ref="J11:J14" si="6">CONCATENATE(K11)</f>
        <v>Non</v>
      </c>
      <c r="K11" s="1" t="str">
        <f>IF(H11=0,"",INDEX(Plats!$A$2:$H$202,MATCH(H11,Plats!$A$2:$A$202,0),4))</f>
        <v>Non</v>
      </c>
      <c r="L11" s="4" t="str">
        <f>INDEX(Plats!$A$2:$AN$202,MATCH(H11,Plats!$A$2:$A$202,0),40)</f>
        <v xml:space="preserve">G       La    Sj   </v>
      </c>
      <c r="M11" s="3">
        <f>Semaine!E8</f>
        <v>0</v>
      </c>
      <c r="N11" s="1" t="str">
        <f>IF(M11=0,"",INDEX(Plats!$A$2:$E$98,MATCH(M11,Plats!$A$2:$A$98,0),3))</f>
        <v/>
      </c>
      <c r="O11" s="1" t="str">
        <f t="shared" ref="O11:O14" si="7">CONCATENATE(P11)</f>
        <v/>
      </c>
      <c r="P11" s="1" t="str">
        <f>IF(M11=0,"",INDEX(Plats!$A$2:$H$202,MATCH(M11,Plats!$A$2:$A$202,0),4))</f>
        <v/>
      </c>
      <c r="Q11" s="4" t="e">
        <f>INDEX(Plats!$A$2:$AN$202,MATCH(M11,Plats!$A$2:$A$202,0),40)</f>
        <v>#N/A</v>
      </c>
      <c r="R11" s="3">
        <f>Semaine!F8</f>
        <v>0</v>
      </c>
      <c r="S11" s="1" t="str">
        <f>IF(R11=0,"",INDEX(Plats!$A$2:$E$98,MATCH(R11,Plats!$A$2:$A$98,0),3))</f>
        <v/>
      </c>
      <c r="T11" s="1" t="str">
        <f t="shared" ref="T11:T14" si="8">CONCATENATE(U11)</f>
        <v/>
      </c>
      <c r="U11" s="1" t="str">
        <f>IF(R11=0,"",INDEX(Plats!$A$2:$H$202,MATCH(R11,Plats!$A$2:$A$202,0),4))</f>
        <v/>
      </c>
      <c r="V11" s="4" t="e">
        <f>INDEX(Plats!$A$2:$AN$202,MATCH(R11,Plats!$A$2:$A$202,0),40)</f>
        <v>#N/A</v>
      </c>
      <c r="W11" s="3">
        <f>Semaine!G8</f>
        <v>0</v>
      </c>
      <c r="X11" s="1" t="str">
        <f>IF(W11=0,"",INDEX(Plats!$A$2:$E$98,MATCH(W11,Plats!$A$2:$A$98,0),3))</f>
        <v/>
      </c>
      <c r="Y11" s="1" t="str">
        <f t="shared" ref="Y11:Y14" si="9">CONCATENATE(Z11)</f>
        <v/>
      </c>
      <c r="Z11" s="1" t="str">
        <f>IF(W11=0,"",INDEX(Plats!$A$2:$H$202,MATCH(W11,Plats!$A$2:$A$202,0),4))</f>
        <v/>
      </c>
      <c r="AA11" s="4" t="e">
        <f>INDEX(Plats!$A$2:$AN$202,MATCH(W11,Plats!$A$2:$A$202,0),40)</f>
        <v>#N/A</v>
      </c>
    </row>
    <row r="12" spans="1:27" ht="21" customHeight="1" x14ac:dyDescent="0.25">
      <c r="A12" s="174"/>
      <c r="B12" s="2" t="s">
        <v>6</v>
      </c>
      <c r="C12" s="3" t="str">
        <f>Semaine!C9</f>
        <v>Petits-pois</v>
      </c>
      <c r="D12" s="1" t="str">
        <f>IF(C12=0,"",INDEX(Accompagnements!$A$2:$E$97,MATCH(C12,Accompagnements!$A$2:$A$97,0),3))</f>
        <v>Légume</v>
      </c>
      <c r="E12" s="1" t="str">
        <f t="shared" si="5"/>
        <v>oui</v>
      </c>
      <c r="F12" s="1" t="str">
        <f>IF(C12=0,"",INDEX(Accompagnements!$A$2:$H$201,MATCH(C12,Accompagnements!$A$2:$A$201,0),4))</f>
        <v>oui</v>
      </c>
      <c r="G12" s="4" t="str">
        <f>INDEX(Accompagnements!$A$2:$AN$201,MATCH(C12,Accompagnements!$A$2:$A$201,0),40)</f>
        <v xml:space="preserve">             </v>
      </c>
      <c r="H12" s="3" t="str">
        <f>Semaine!D9</f>
        <v>Semoule couscous</v>
      </c>
      <c r="I12" s="1" t="str">
        <f>IF(H12=0,"",INDEX(Accompagnements!$A$2:$E$97,MATCH(H12,Accompagnements!$A$2:$A$97,0),3))</f>
        <v>Féculent</v>
      </c>
      <c r="J12" s="1" t="str">
        <f t="shared" si="6"/>
        <v>oui</v>
      </c>
      <c r="K12" s="1" t="str">
        <f>IF(H12=0,"",INDEX(Accompagnements!$A$2:$H$201,MATCH(H12,Accompagnements!$A$2:$A$201,0),4))</f>
        <v>oui</v>
      </c>
      <c r="L12" s="4" t="str">
        <f>INDEX(Accompagnements!$A$2:$AN$201,MATCH(H12,Accompagnements!$A$2:$A$201,0),40)</f>
        <v xml:space="preserve">G             </v>
      </c>
      <c r="M12" s="3">
        <f>Semaine!E9</f>
        <v>0</v>
      </c>
      <c r="N12" s="1" t="str">
        <f>IF(M12=0,"",INDEX(Accompagnements!$A$2:$E$97,MATCH(M12,Accompagnements!$A$2:$A$97,0),3))</f>
        <v/>
      </c>
      <c r="O12" s="1" t="str">
        <f t="shared" si="7"/>
        <v/>
      </c>
      <c r="P12" s="1" t="str">
        <f>IF(M12=0,"",INDEX(Accompagnements!$A$2:$H$201,MATCH(M12,Accompagnements!$A$2:$A$201,0),4))</f>
        <v/>
      </c>
      <c r="Q12" s="4" t="e">
        <f>INDEX(Accompagnements!$A$2:$AN$201,MATCH(M12,Accompagnements!$A$2:$A$201,0),40)</f>
        <v>#N/A</v>
      </c>
      <c r="R12" s="3">
        <f>Semaine!F9</f>
        <v>0</v>
      </c>
      <c r="S12" s="1" t="str">
        <f>IF(R12=0,"",INDEX(Accompagnements!$A$2:$E$97,MATCH(R12,Accompagnements!$A$2:$A$97,0),3))</f>
        <v/>
      </c>
      <c r="T12" s="1" t="str">
        <f t="shared" si="8"/>
        <v/>
      </c>
      <c r="U12" s="1" t="str">
        <f>IF(R12=0,"",INDEX(Accompagnements!$A$2:$H$201,MATCH(R12,Accompagnements!$A$2:$A$201,0),4))</f>
        <v/>
      </c>
      <c r="V12" s="4" t="e">
        <f>INDEX(Accompagnements!$A$2:$AN$201,MATCH(R12,Accompagnements!$A$2:$A$201,0),40)</f>
        <v>#N/A</v>
      </c>
      <c r="W12" s="3">
        <f>Semaine!G9</f>
        <v>0</v>
      </c>
      <c r="X12" s="1" t="str">
        <f>IF(W12=0,"",INDEX(Accompagnements!$A$2:$E$97,MATCH(W12,Accompagnements!$A$2:$A$97,0),3))</f>
        <v/>
      </c>
      <c r="Y12" s="1" t="str">
        <f t="shared" si="9"/>
        <v/>
      </c>
      <c r="Z12" s="1" t="str">
        <f>IF(W12=0,"",INDEX(Accompagnements!$A$2:$H$201,MATCH(W12,Accompagnements!$A$2:$A$201,0),4))</f>
        <v/>
      </c>
      <c r="AA12" s="4" t="e">
        <f>INDEX(Accompagnements!$A$2:$AN$201,MATCH(W12,Accompagnements!$A$2:$A$201,0),40)</f>
        <v>#N/A</v>
      </c>
    </row>
    <row r="13" spans="1:27" ht="21" customHeight="1" x14ac:dyDescent="0.25">
      <c r="A13" s="174"/>
      <c r="B13" s="2" t="s">
        <v>25</v>
      </c>
      <c r="C13" s="3" t="str">
        <f>Semaine!C10</f>
        <v xml:space="preserve">Fromage </v>
      </c>
      <c r="D13" s="1" t="str">
        <f>IF(C13=0,"",INDEX(Fromage!$A$2:$E$96,MATCH(C13,Fromage!$A$2:$A$96,0),3))</f>
        <v>laitage</v>
      </c>
      <c r="E13" s="1" t="str">
        <f t="shared" si="5"/>
        <v>oui</v>
      </c>
      <c r="F13" s="1" t="str">
        <f>IF(C13=0,"",INDEX(Fromage!$A$2:$H$200,MATCH(C13,Fromage!$A$2:$A$200,0),4))</f>
        <v>oui</v>
      </c>
      <c r="G13" s="4" t="str">
        <f>INDEX(Fromage!$A$2:$AN$200,MATCH(C13,Fromage!$A$2:$A$200,0),40)</f>
        <v xml:space="preserve">       La      </v>
      </c>
      <c r="H13" s="3" t="str">
        <f>Semaine!D10</f>
        <v>crème fermière</v>
      </c>
      <c r="I13" s="1" t="str">
        <f>IF(H13=0,"",INDEX(Fromage!$A$2:$E$96,MATCH(H13,Fromage!$A$2:$A$96,0),3))</f>
        <v>laitage</v>
      </c>
      <c r="J13" s="1" t="str">
        <f t="shared" si="6"/>
        <v>oui</v>
      </c>
      <c r="K13" s="1" t="str">
        <f>IF(H13=0,"",INDEX(Fromage!$A$2:$H$200,MATCH(H13,Fromage!$A$2:$A$200,0),4))</f>
        <v>oui</v>
      </c>
      <c r="L13" s="4" t="str">
        <f>INDEX(Fromage!$A$2:$AN$200,MATCH(H13,Fromage!$A$2:$A$200,0),40)</f>
        <v xml:space="preserve">       La      </v>
      </c>
      <c r="M13" s="3">
        <f>Semaine!E10</f>
        <v>0</v>
      </c>
      <c r="N13" s="1" t="str">
        <f>IF(M13=0,"",INDEX(Fromage!$A$2:$E$96,MATCH(M13,Fromage!$A$2:$A$96,0),3))</f>
        <v/>
      </c>
      <c r="O13" s="1" t="str">
        <f t="shared" si="7"/>
        <v/>
      </c>
      <c r="P13" s="1" t="str">
        <f>IF(M13=0,"",INDEX(Fromage!$A$2:$H$200,MATCH(M13,Fromage!$A$2:$A$200,0),4))</f>
        <v/>
      </c>
      <c r="Q13" s="4" t="e">
        <f>INDEX(Fromage!$A$2:$AN$200,MATCH(M13,Fromage!$A$2:$A$200,0),40)</f>
        <v>#N/A</v>
      </c>
      <c r="R13" s="3">
        <f>Semaine!F10</f>
        <v>0</v>
      </c>
      <c r="S13" s="1" t="str">
        <f>IF(R13=0,"",INDEX(Fromage!$A$2:$E$96,MATCH(R13,Fromage!$A$2:$A$96,0),3))</f>
        <v/>
      </c>
      <c r="T13" s="1" t="str">
        <f t="shared" si="8"/>
        <v/>
      </c>
      <c r="U13" s="1" t="str">
        <f>IF(R13=0,"",INDEX(Fromage!$A$2:$H$200,MATCH(R13,Fromage!$A$2:$A$200,0),4))</f>
        <v/>
      </c>
      <c r="V13" s="4" t="e">
        <f>INDEX(Fromage!$A$2:$AN$200,MATCH(R13,Fromage!$A$2:$A$200,0),40)</f>
        <v>#N/A</v>
      </c>
      <c r="W13" s="3">
        <f>Semaine!G10</f>
        <v>0</v>
      </c>
      <c r="X13" s="1" t="str">
        <f>IF(W13=0,"",INDEX(Fromage!$A$2:$E$96,MATCH(W13,Fromage!$A$2:$A$96,0),3))</f>
        <v/>
      </c>
      <c r="Y13" s="1" t="str">
        <f t="shared" si="9"/>
        <v/>
      </c>
      <c r="Z13" s="1" t="str">
        <f>IF(W13=0,"",INDEX(Fromage!$A$2:$H$200,MATCH(W13,Fromage!$A$2:$A$200,0),4))</f>
        <v/>
      </c>
      <c r="AA13" s="4" t="e">
        <f>INDEX(Fromage!$A$2:$AN$200,MATCH(W13,Fromage!$A$2:$A$200,0),40)</f>
        <v>#N/A</v>
      </c>
    </row>
    <row r="14" spans="1:27" ht="21" customHeight="1" thickBot="1" x14ac:dyDescent="0.3">
      <c r="A14" s="175"/>
      <c r="B14" s="15" t="s">
        <v>15</v>
      </c>
      <c r="C14" s="5" t="str">
        <f>Semaine!C11</f>
        <v>Pomme</v>
      </c>
      <c r="D14" s="6" t="str">
        <f>IF(C14=0,"",INDEX(Desserts!$A$2:$E$92,MATCH(C14,Desserts!$A$2:$A$92,0),3))</f>
        <v>Fruit</v>
      </c>
      <c r="E14" s="6" t="str">
        <f t="shared" si="5"/>
        <v>oui</v>
      </c>
      <c r="F14" s="6" t="str">
        <f>IF(C14=0,"",INDEX(Desserts!$A$2:$H$196,MATCH(C14,Desserts!$A$2:$A$196,0),4))</f>
        <v>oui</v>
      </c>
      <c r="G14" s="7" t="str">
        <f>INDEX(Desserts!$A$2:$AN$196,MATCH(C14,Desserts!$A$2:$A$196,0),40)</f>
        <v xml:space="preserve">             </v>
      </c>
      <c r="H14" s="5" t="str">
        <f>Semaine!D11</f>
        <v>--</v>
      </c>
      <c r="I14" s="6" t="str">
        <f>IF(H14=0,"",INDEX(Desserts!$A$2:$E$92,MATCH(H14,Desserts!$A$2:$A$92,0),3))</f>
        <v>neutre</v>
      </c>
      <c r="J14" s="6" t="str">
        <f t="shared" si="6"/>
        <v>oui</v>
      </c>
      <c r="K14" s="6" t="str">
        <f>IF(H14=0,"",INDEX(Desserts!$A$2:$H$196,MATCH(H14,Desserts!$A$2:$A$196,0),4))</f>
        <v>oui</v>
      </c>
      <c r="L14" s="7" t="str">
        <f>INDEX(Desserts!$A$2:$AN$196,MATCH(H14,Desserts!$A$2:$A$196,0),40)</f>
        <v xml:space="preserve">             </v>
      </c>
      <c r="M14" s="5">
        <f>Semaine!E11</f>
        <v>0</v>
      </c>
      <c r="N14" s="6" t="str">
        <f>IF(M14=0,"",INDEX(Desserts!$A$2:$E$92,MATCH(M14,Desserts!$A$2:$A$92,0),3))</f>
        <v/>
      </c>
      <c r="O14" s="6" t="str">
        <f t="shared" si="7"/>
        <v/>
      </c>
      <c r="P14" s="6" t="str">
        <f>IF(M14=0,"",INDEX(Desserts!$A$2:$H$196,MATCH(M14,Desserts!$A$2:$A$196,0),4))</f>
        <v/>
      </c>
      <c r="Q14" s="7" t="e">
        <f>INDEX(Desserts!$A$2:$AN$196,MATCH(M14,Desserts!$A$2:$A$196,0),40)</f>
        <v>#N/A</v>
      </c>
      <c r="R14" s="5">
        <f>Semaine!F11</f>
        <v>0</v>
      </c>
      <c r="S14" s="6" t="str">
        <f>IF(R14=0,"",INDEX(Desserts!$A$2:$E$92,MATCH(R14,Desserts!$A$2:$A$92,0),3))</f>
        <v/>
      </c>
      <c r="T14" s="6" t="str">
        <f t="shared" si="8"/>
        <v/>
      </c>
      <c r="U14" s="6" t="str">
        <f>IF(R14=0,"",INDEX(Desserts!$A$2:$H$196,MATCH(R14,Desserts!$A$2:$A$196,0),4))</f>
        <v/>
      </c>
      <c r="V14" s="7" t="e">
        <f>INDEX(Desserts!$A$2:$AN$196,MATCH(R14,Desserts!$A$2:$A$196,0),40)</f>
        <v>#N/A</v>
      </c>
      <c r="W14" s="5">
        <f>Semaine!G11</f>
        <v>0</v>
      </c>
      <c r="X14" s="6" t="str">
        <f>IF(W14=0,"",INDEX(Desserts!$A$2:$E$92,MATCH(W14,Desserts!$A$2:$A$92,0),3))</f>
        <v/>
      </c>
      <c r="Y14" s="6" t="str">
        <f t="shared" si="9"/>
        <v/>
      </c>
      <c r="Z14" s="6" t="str">
        <f>IF(W14=0,"",INDEX(Desserts!$A$2:$H$196,MATCH(W14,Desserts!$A$2:$A$196,0),4))</f>
        <v/>
      </c>
      <c r="AA14" s="7" t="e">
        <f>INDEX(Desserts!$A$2:$AN$196,MATCH(W14,Desserts!$A$2:$A$196,0),40)</f>
        <v>#N/A</v>
      </c>
    </row>
    <row r="15" spans="1:27" ht="21" customHeight="1" x14ac:dyDescent="0.25">
      <c r="A15" s="173">
        <v>3</v>
      </c>
      <c r="B15" s="12"/>
      <c r="C15" s="11" t="str">
        <f>IF(E16="oui",IF(E17="oui",IF(E18="oui",IF(E19="oui",IF(E20="oui","Végétarien","-"),"-"),"-"),"-"),"-")</f>
        <v>-</v>
      </c>
      <c r="D15" s="13"/>
      <c r="E15" s="13"/>
      <c r="F15" s="13"/>
      <c r="G15" s="14"/>
      <c r="H15" s="11" t="str">
        <f>IF(J16="oui",IF(J17="oui",IF(J18="oui",IF(J19="oui",IF(J20="oui","Végétarien","-"),"-"),"-"),"-"),"-")</f>
        <v>-</v>
      </c>
      <c r="I15" s="13"/>
      <c r="J15" s="13"/>
      <c r="K15" s="13"/>
      <c r="L15" s="14"/>
      <c r="M15" s="11" t="str">
        <f>IF(O16="oui",IF(O17="oui",IF(O18="oui",IF(O19="oui",IF(O20="oui","Végétarien","-"),"-"),"-"),"-"),"-")</f>
        <v>-</v>
      </c>
      <c r="N15" s="13"/>
      <c r="O15" s="13"/>
      <c r="P15" s="13"/>
      <c r="Q15" s="14"/>
      <c r="R15" s="11" t="str">
        <f>IF(T16="oui",IF(T17="oui",IF(T18="oui",IF(T19="oui",IF(T20="oui","Végétarien","-"),"-"),"-"),"-"),"-")</f>
        <v>-</v>
      </c>
      <c r="S15" s="13"/>
      <c r="T15" s="13"/>
      <c r="U15" s="13"/>
      <c r="V15" s="14"/>
      <c r="W15" s="11" t="str">
        <f>IF(Y16="oui",IF(Y17="oui",IF(Y18="oui",IF(Y19="oui",IF(Y20="oui","Végétarien","-"),"-"),"-"),"-"),"-")</f>
        <v>-</v>
      </c>
      <c r="X15" s="13"/>
      <c r="Y15" s="13"/>
      <c r="Z15" s="13"/>
      <c r="AA15" s="14"/>
    </row>
    <row r="16" spans="1:27" ht="21" customHeight="1" x14ac:dyDescent="0.25">
      <c r="A16" s="174"/>
      <c r="B16" s="2" t="s">
        <v>3</v>
      </c>
      <c r="C16" s="3" t="str">
        <f>Semaine!C12</f>
        <v>Betteraves</v>
      </c>
      <c r="D16" s="1" t="str">
        <f>IF(C16=0,"",INDEX(Entrées!$A$2:$E$95,MATCH(C16,Entrées!$A$2:$A$95,0),3))</f>
        <v>Crudité</v>
      </c>
      <c r="E16" s="1" t="str">
        <f>CONCATENATE(F16)</f>
        <v>oui</v>
      </c>
      <c r="F16" s="1" t="str">
        <f>IF(C16=0,"",INDEX(Entrées!$A$2:$H$199,MATCH(C16,Entrées!$A$2:$A$199,0),4))</f>
        <v>oui</v>
      </c>
      <c r="G16" s="4" t="str">
        <f>INDEX(Entrées!$A$2:$AN$199,MATCH(C16,Entrées!$A$2:$A$199,0),40)</f>
        <v xml:space="preserve">      M       </v>
      </c>
      <c r="H16" s="3" t="str">
        <f>Semaine!D12</f>
        <v>Carottes râpées</v>
      </c>
      <c r="I16" s="1" t="str">
        <f>IF(H16=0,"",INDEX(Entrées!$A$2:$E$95,MATCH(H16,Entrées!$A$2:$A$95,0),3))</f>
        <v>Crudité</v>
      </c>
      <c r="J16" s="1" t="str">
        <f>CONCATENATE(K16)</f>
        <v>oui</v>
      </c>
      <c r="K16" s="1" t="str">
        <f>IF(H16=0,"",INDEX(Entrées!$A$2:$H$199,MATCH(H16,Entrées!$A$2:$A$199,0),4))</f>
        <v>oui</v>
      </c>
      <c r="L16" s="4" t="str">
        <f>INDEX(Entrées!$A$2:$AN$199,MATCH(H16,Entrées!$A$2:$A$199,0),40)</f>
        <v xml:space="preserve">      M       </v>
      </c>
      <c r="M16" s="3" t="str">
        <f>Semaine!E12</f>
        <v>Salade verte aux croutons</v>
      </c>
      <c r="N16" s="1" t="str">
        <f>IF(M16=0,"",INDEX(Entrées!$A$2:$E$95,MATCH(M16,Entrées!$A$2:$A$95,0),3))</f>
        <v>Crudité</v>
      </c>
      <c r="O16" s="1" t="str">
        <f>CONCATENATE(P16)</f>
        <v>oui</v>
      </c>
      <c r="P16" s="1" t="str">
        <f>IF(M16=0,"",INDEX(Entrées!$A$2:$H$199,MATCH(M16,Entrées!$A$2:$A$199,0),4))</f>
        <v>oui</v>
      </c>
      <c r="Q16" s="4" t="str">
        <f>INDEX(Entrées!$A$2:$AN$199,MATCH(M16,Entrées!$A$2:$A$199,0),40)</f>
        <v xml:space="preserve">G      M       </v>
      </c>
      <c r="R16" s="3" t="str">
        <f>Semaine!F12</f>
        <v>Potage de légumes</v>
      </c>
      <c r="S16" s="1" t="str">
        <f>IF(R16=0,"",INDEX(Entrées!$A$2:$E$95,MATCH(R16,Entrées!$A$2:$A$95,0),3))</f>
        <v>Légume</v>
      </c>
      <c r="T16" s="1" t="str">
        <f>CONCATENATE(U16)</f>
        <v>oui</v>
      </c>
      <c r="U16" s="1" t="str">
        <f>IF(R16=0,"",INDEX(Entrées!$A$2:$H$199,MATCH(R16,Entrées!$A$2:$A$199,0),4))</f>
        <v>oui</v>
      </c>
      <c r="V16" s="4" t="str">
        <f>INDEX(Entrées!$A$2:$AN$199,MATCH(R16,Entrées!$A$2:$A$199,0),40)</f>
        <v xml:space="preserve">             </v>
      </c>
      <c r="W16" s="3" t="str">
        <f>Semaine!G12</f>
        <v>Pâté de campagne</v>
      </c>
      <c r="X16" s="1" t="str">
        <f>IF(W16=0,"",INDEX(Entrées!$A$2:$E$95,MATCH(W16,Entrées!$A$2:$A$95,0),3))</f>
        <v>Protéine</v>
      </c>
      <c r="Y16" s="1" t="str">
        <f>CONCATENATE(Z16)</f>
        <v>Non</v>
      </c>
      <c r="Z16" s="1" t="str">
        <f>IF(W16=0,"",INDEX(Entrées!$A$2:$H$199,MATCH(W16,Entrées!$A$2:$A$199,0),4))</f>
        <v>Non</v>
      </c>
      <c r="AA16" s="4" t="str">
        <f>INDEX(Entrées!$A$2:$AN$199,MATCH(W16,Entrées!$A$2:$A$199,0),40)</f>
        <v xml:space="preserve">    O   La      </v>
      </c>
    </row>
    <row r="17" spans="1:27" ht="21" customHeight="1" x14ac:dyDescent="0.25">
      <c r="A17" s="174"/>
      <c r="B17" s="2" t="s">
        <v>4</v>
      </c>
      <c r="C17" s="3" t="str">
        <f>Semaine!C13</f>
        <v xml:space="preserve">Saucisse </v>
      </c>
      <c r="D17" s="1" t="str">
        <f>IF(C17=0,"",INDEX(Plats!$A$2:$E$98,MATCH(C17,Plats!$A$2:$A$98,0),3))</f>
        <v>Protéine</v>
      </c>
      <c r="E17" s="1" t="str">
        <f t="shared" ref="E17:E20" si="10">CONCATENATE(F17)</f>
        <v>non</v>
      </c>
      <c r="F17" s="1" t="str">
        <f>IF(C17=0,"",INDEX(Plats!$A$2:$H$202,MATCH(C17,Plats!$A$2:$A$202,0),4))</f>
        <v>non</v>
      </c>
      <c r="G17" s="4" t="str">
        <f>INDEX(Plats!$A$2:$AN$202,MATCH(C17,Plats!$A$2:$A$202,0),40)</f>
        <v xml:space="preserve">             </v>
      </c>
      <c r="H17" s="3" t="str">
        <f>Semaine!D13</f>
        <v>Sauté de bœuf</v>
      </c>
      <c r="I17" s="1" t="str">
        <f>IF(H17=0,"",INDEX(Plats!$A$2:$E$98,MATCH(H17,Plats!$A$2:$A$98,0),3))</f>
        <v>Protéine</v>
      </c>
      <c r="J17" s="1" t="str">
        <f t="shared" ref="J17:J20" si="11">CONCATENATE(K17)</f>
        <v>Non</v>
      </c>
      <c r="K17" s="1" t="str">
        <f>IF(H17=0,"",INDEX(Plats!$A$2:$H$202,MATCH(H17,Plats!$A$2:$A$202,0),4))</f>
        <v>Non</v>
      </c>
      <c r="L17" s="4" t="str">
        <f>INDEX(Plats!$A$2:$AN$202,MATCH(H17,Plats!$A$2:$A$202,0),40)</f>
        <v xml:space="preserve">G       La    Sj   </v>
      </c>
      <c r="M17" s="3" t="str">
        <f>Semaine!E13</f>
        <v>Moules</v>
      </c>
      <c r="N17" s="1" t="str">
        <f>IF(M17=0,"",INDEX(Plats!$A$2:$E$98,MATCH(M17,Plats!$A$2:$A$98,0),3))</f>
        <v>p</v>
      </c>
      <c r="O17" s="1" t="str">
        <f t="shared" ref="O17:O20" si="12">CONCATENATE(P17)</f>
        <v>non</v>
      </c>
      <c r="P17" s="1" t="str">
        <f>IF(M17=0,"",INDEX(Plats!$A$2:$H$202,MATCH(M17,Plats!$A$2:$A$202,0),4))</f>
        <v>non</v>
      </c>
      <c r="Q17" s="4" t="str">
        <f>INDEX(Plats!$A$2:$AN$202,MATCH(M17,Plats!$A$2:$A$202,0),40)</f>
        <v xml:space="preserve">             </v>
      </c>
      <c r="R17" s="3" t="str">
        <f>Semaine!F13</f>
        <v>Boulette de bœuf</v>
      </c>
      <c r="S17" s="1" t="str">
        <f>IF(R17=0,"",INDEX(Plats!$A$2:$E$98,MATCH(R17,Plats!$A$2:$A$98,0),3))</f>
        <v>Mixte</v>
      </c>
      <c r="T17" s="1" t="str">
        <f t="shared" ref="T17:T20" si="13">CONCATENATE(U17)</f>
        <v>Non</v>
      </c>
      <c r="U17" s="1" t="str">
        <f>IF(R17=0,"",INDEX(Plats!$A$2:$H$202,MATCH(R17,Plats!$A$2:$A$202,0),4))</f>
        <v>Non</v>
      </c>
      <c r="V17" s="4" t="str">
        <f>INDEX(Plats!$A$2:$AN$202,MATCH(R17,Plats!$A$2:$A$202,0),40)</f>
        <v xml:space="preserve">             </v>
      </c>
      <c r="W17" s="3" t="str">
        <f>Semaine!G13</f>
        <v>Escalope de volaille</v>
      </c>
      <c r="X17" s="1" t="str">
        <f>IF(W17=0,"",INDEX(Plats!$A$2:$E$98,MATCH(W17,Plats!$A$2:$A$98,0),3))</f>
        <v>Protéine</v>
      </c>
      <c r="Y17" s="1" t="str">
        <f t="shared" ref="Y17:Y20" si="14">CONCATENATE(Z17)</f>
        <v>Non</v>
      </c>
      <c r="Z17" s="1" t="str">
        <f>IF(W17=0,"",INDEX(Plats!$A$2:$H$202,MATCH(W17,Plats!$A$2:$A$202,0),4))</f>
        <v>Non</v>
      </c>
      <c r="AA17" s="4" t="str">
        <f>INDEX(Plats!$A$2:$AN$202,MATCH(W17,Plats!$A$2:$A$202,0),40)</f>
        <v xml:space="preserve">       La       </v>
      </c>
    </row>
    <row r="18" spans="1:27" ht="21" customHeight="1" x14ac:dyDescent="0.25">
      <c r="A18" s="174"/>
      <c r="B18" s="2" t="s">
        <v>6</v>
      </c>
      <c r="C18" s="3" t="str">
        <f>Semaine!C14</f>
        <v xml:space="preserve">Purée </v>
      </c>
      <c r="D18" s="1" t="str">
        <f>IF(C18=0,"",INDEX(Accompagnements!$A$2:$E$97,MATCH(C18,Accompagnements!$A$2:$A$97,0),3))</f>
        <v>Féculent</v>
      </c>
      <c r="E18" s="1" t="str">
        <f t="shared" si="10"/>
        <v>oui</v>
      </c>
      <c r="F18" s="1" t="str">
        <f>IF(C18=0,"",INDEX(Accompagnements!$A$2:$H$201,MATCH(C18,Accompagnements!$A$2:$A$201,0),4))</f>
        <v>oui</v>
      </c>
      <c r="G18" s="4" t="str">
        <f>INDEX(Accompagnements!$A$2:$AN$201,MATCH(C18,Accompagnements!$A$2:$A$201,0),40)</f>
        <v xml:space="preserve">       La       </v>
      </c>
      <c r="H18" s="3" t="str">
        <f>Semaine!D14</f>
        <v>Semoule couscous</v>
      </c>
      <c r="I18" s="1" t="str">
        <f>IF(H18=0,"",INDEX(Accompagnements!$A$2:$E$97,MATCH(H18,Accompagnements!$A$2:$A$97,0),3))</f>
        <v>Féculent</v>
      </c>
      <c r="J18" s="1" t="str">
        <f t="shared" si="11"/>
        <v>oui</v>
      </c>
      <c r="K18" s="1" t="str">
        <f>IF(H18=0,"",INDEX(Accompagnements!$A$2:$H$201,MATCH(H18,Accompagnements!$A$2:$A$201,0),4))</f>
        <v>oui</v>
      </c>
      <c r="L18" s="4" t="str">
        <f>INDEX(Accompagnements!$A$2:$AN$201,MATCH(H18,Accompagnements!$A$2:$A$201,0),40)</f>
        <v xml:space="preserve">G             </v>
      </c>
      <c r="M18" s="3" t="str">
        <f>Semaine!E14</f>
        <v>Frites</v>
      </c>
      <c r="N18" s="1" t="str">
        <f>IF(M18=0,"",INDEX(Accompagnements!$A$2:$E$97,MATCH(M18,Accompagnements!$A$2:$A$97,0),3))</f>
        <v>Féculent</v>
      </c>
      <c r="O18" s="1" t="str">
        <f t="shared" si="12"/>
        <v>oui</v>
      </c>
      <c r="P18" s="1" t="str">
        <f>IF(M18=0,"",INDEX(Accompagnements!$A$2:$H$201,MATCH(M18,Accompagnements!$A$2:$A$201,0),4))</f>
        <v>oui</v>
      </c>
      <c r="Q18" s="4" t="str">
        <f>INDEX(Accompagnements!$A$2:$AN$201,MATCH(M18,Accompagnements!$A$2:$A$201,0),40)</f>
        <v xml:space="preserve">             </v>
      </c>
      <c r="R18" s="3" t="str">
        <f>Semaine!F14</f>
        <v>Haricots verts</v>
      </c>
      <c r="S18" s="1" t="str">
        <f>IF(R18=0,"",INDEX(Accompagnements!$A$2:$E$97,MATCH(R18,Accompagnements!$A$2:$A$97,0),3))</f>
        <v>Légume</v>
      </c>
      <c r="T18" s="1" t="str">
        <f t="shared" si="13"/>
        <v>oui</v>
      </c>
      <c r="U18" s="1" t="str">
        <f>IF(R18=0,"",INDEX(Accompagnements!$A$2:$H$201,MATCH(R18,Accompagnements!$A$2:$A$201,0),4))</f>
        <v>oui</v>
      </c>
      <c r="V18" s="4" t="str">
        <f>INDEX(Accompagnements!$A$2:$AN$201,MATCH(R18,Accompagnements!$A$2:$A$201,0),40)</f>
        <v xml:space="preserve">             </v>
      </c>
      <c r="W18" s="3" t="str">
        <f>Semaine!G14</f>
        <v>Gratin de chou-fleur</v>
      </c>
      <c r="X18" s="1" t="str">
        <f>IF(W18=0,"",INDEX(Accompagnements!$A$2:$E$97,MATCH(W18,Accompagnements!$A$2:$A$97,0),3))</f>
        <v>Mixte</v>
      </c>
      <c r="Y18" s="1" t="str">
        <f t="shared" si="14"/>
        <v>OUI</v>
      </c>
      <c r="Z18" s="1" t="str">
        <f>IF(W18=0,"",INDEX(Accompagnements!$A$2:$H$201,MATCH(W18,Accompagnements!$A$2:$A$201,0),4))</f>
        <v>OUI</v>
      </c>
      <c r="AA18" s="4" t="str">
        <f>INDEX(Accompagnements!$A$2:$AN$201,MATCH(W18,Accompagnements!$A$2:$A$201,0),40)</f>
        <v xml:space="preserve">G    O   La       </v>
      </c>
    </row>
    <row r="19" spans="1:27" ht="21" customHeight="1" x14ac:dyDescent="0.25">
      <c r="A19" s="174"/>
      <c r="B19" s="2" t="s">
        <v>25</v>
      </c>
      <c r="C19" s="3" t="str">
        <f>Semaine!C15</f>
        <v>Yaourt nature sucré</v>
      </c>
      <c r="D19" s="1" t="str">
        <f>IF(C19=0,"",INDEX(Fromage!$A$2:$E$96,MATCH(C19,Fromage!$A$2:$A$96,0),3))</f>
        <v>laitage</v>
      </c>
      <c r="E19" s="1" t="str">
        <f t="shared" si="10"/>
        <v>oui</v>
      </c>
      <c r="F19" s="1" t="str">
        <f>IF(C19=0,"",INDEX(Fromage!$A$2:$H$200,MATCH(C19,Fromage!$A$2:$A$200,0),4))</f>
        <v>oui</v>
      </c>
      <c r="G19" s="4" t="str">
        <f>INDEX(Fromage!$A$2:$AN$200,MATCH(C19,Fromage!$A$2:$A$200,0),40)</f>
        <v xml:space="preserve">       La      </v>
      </c>
      <c r="H19" s="3" t="str">
        <f>Semaine!D15</f>
        <v xml:space="preserve">Fromage </v>
      </c>
      <c r="I19" s="1" t="str">
        <f>IF(H19=0,"",INDEX(Fromage!$A$2:$E$96,MATCH(H19,Fromage!$A$2:$A$96,0),3))</f>
        <v>laitage</v>
      </c>
      <c r="J19" s="1" t="str">
        <f t="shared" si="11"/>
        <v>oui</v>
      </c>
      <c r="K19" s="1" t="str">
        <f>IF(H19=0,"",INDEX(Fromage!$A$2:$H$200,MATCH(H19,Fromage!$A$2:$A$200,0),4))</f>
        <v>oui</v>
      </c>
      <c r="L19" s="4" t="str">
        <f>INDEX(Fromage!$A$2:$AN$200,MATCH(H19,Fromage!$A$2:$A$200,0),40)</f>
        <v xml:space="preserve">       La      </v>
      </c>
      <c r="M19" s="3" t="str">
        <f>Semaine!E15</f>
        <v>Fromage blanc</v>
      </c>
      <c r="N19" s="1" t="str">
        <f>IF(M19=0,"",INDEX(Fromage!$A$2:$E$96,MATCH(M19,Fromage!$A$2:$A$96,0),3))</f>
        <v>laitage</v>
      </c>
      <c r="O19" s="1" t="str">
        <f t="shared" si="12"/>
        <v>oui</v>
      </c>
      <c r="P19" s="1" t="str">
        <f>IF(M19=0,"",INDEX(Fromage!$A$2:$H$200,MATCH(M19,Fromage!$A$2:$A$200,0),4))</f>
        <v>oui</v>
      </c>
      <c r="Q19" s="4" t="str">
        <f>INDEX(Fromage!$A$2:$AN$200,MATCH(M19,Fromage!$A$2:$A$200,0),40)</f>
        <v xml:space="preserve">       La      </v>
      </c>
      <c r="R19" s="3" t="str">
        <f>Semaine!F15</f>
        <v>--</v>
      </c>
      <c r="S19" s="1" t="str">
        <f>IF(R19=0,"",INDEX(Fromage!$A$2:$E$96,MATCH(R19,Fromage!$A$2:$A$96,0),3))</f>
        <v>neutre</v>
      </c>
      <c r="T19" s="1" t="str">
        <f t="shared" si="13"/>
        <v>oui</v>
      </c>
      <c r="U19" s="1" t="str">
        <f>IF(R19=0,"",INDEX(Fromage!$A$2:$H$200,MATCH(R19,Fromage!$A$2:$A$200,0),4))</f>
        <v>oui</v>
      </c>
      <c r="V19" s="4" t="str">
        <f>INDEX(Fromage!$A$2:$AN$200,MATCH(R19,Fromage!$A$2:$A$200,0),40)</f>
        <v xml:space="preserve">             </v>
      </c>
      <c r="W19" s="3" t="str">
        <f>Semaine!G15</f>
        <v xml:space="preserve">Fromage </v>
      </c>
      <c r="X19" s="1" t="str">
        <f>IF(W19=0,"",INDEX(Fromage!$A$2:$E$96,MATCH(W19,Fromage!$A$2:$A$96,0),3))</f>
        <v>laitage</v>
      </c>
      <c r="Y19" s="1" t="str">
        <f t="shared" si="14"/>
        <v>oui</v>
      </c>
      <c r="Z19" s="1" t="str">
        <f>IF(W19=0,"",INDEX(Fromage!$A$2:$H$200,MATCH(W19,Fromage!$A$2:$A$200,0),4))</f>
        <v>oui</v>
      </c>
      <c r="AA19" s="4" t="str">
        <f>INDEX(Fromage!$A$2:$AN$200,MATCH(W19,Fromage!$A$2:$A$200,0),40)</f>
        <v xml:space="preserve">       La      </v>
      </c>
    </row>
    <row r="20" spans="1:27" ht="21" customHeight="1" thickBot="1" x14ac:dyDescent="0.3">
      <c r="A20" s="175"/>
      <c r="B20" s="15" t="s">
        <v>15</v>
      </c>
      <c r="C20" s="5" t="str">
        <f>Semaine!C16</f>
        <v>Clémentines</v>
      </c>
      <c r="D20" s="6" t="str">
        <f>IF(C20=0,"",INDEX(Desserts!$A$2:$E$92,MATCH(C20,Desserts!$A$2:$A$92,0),3))</f>
        <v>Fruit</v>
      </c>
      <c r="E20" s="6" t="str">
        <f t="shared" si="10"/>
        <v>oui</v>
      </c>
      <c r="F20" s="6" t="str">
        <f>IF(C20=0,"",INDEX(Desserts!$A$2:$H$196,MATCH(C20,Desserts!$A$2:$A$196,0),4))</f>
        <v>oui</v>
      </c>
      <c r="G20" s="7" t="str">
        <f>INDEX(Desserts!$A$2:$AN$196,MATCH(C20,Desserts!$A$2:$A$196,0),40)</f>
        <v xml:space="preserve">             </v>
      </c>
      <c r="H20" s="5" t="str">
        <f>Semaine!D16</f>
        <v xml:space="preserve">Fruit frais </v>
      </c>
      <c r="I20" s="6" t="str">
        <f>IF(H20=0,"",INDEX(Desserts!$A$2:$E$92,MATCH(H20,Desserts!$A$2:$A$92,0),3))</f>
        <v>Fruit</v>
      </c>
      <c r="J20" s="6" t="str">
        <f t="shared" si="11"/>
        <v>oui</v>
      </c>
      <c r="K20" s="6" t="str">
        <f>IF(H20=0,"",INDEX(Desserts!$A$2:$H$196,MATCH(H20,Desserts!$A$2:$A$196,0),4))</f>
        <v>oui</v>
      </c>
      <c r="L20" s="7" t="str">
        <f>INDEX(Desserts!$A$2:$AN$196,MATCH(H20,Desserts!$A$2:$A$196,0),40)</f>
        <v xml:space="preserve">             </v>
      </c>
      <c r="M20" s="5" t="str">
        <f>Semaine!E16</f>
        <v>Sablé</v>
      </c>
      <c r="N20" s="6" t="str">
        <f>IF(M20=0,"",INDEX(Desserts!$A$2:$E$92,MATCH(M20,Desserts!$A$2:$A$92,0),3))</f>
        <v>Mixte</v>
      </c>
      <c r="O20" s="6" t="str">
        <f t="shared" si="12"/>
        <v>oui</v>
      </c>
      <c r="P20" s="6" t="str">
        <f>IF(M20=0,"",INDEX(Desserts!$A$2:$H$196,MATCH(M20,Desserts!$A$2:$A$196,0),4))</f>
        <v>oui</v>
      </c>
      <c r="Q20" s="7" t="str">
        <f>INDEX(Desserts!$A$2:$AN$196,MATCH(M20,Desserts!$A$2:$A$196,0),40)</f>
        <v xml:space="preserve">G    O   La      </v>
      </c>
      <c r="R20" s="5" t="str">
        <f>Semaine!F16</f>
        <v>Eclair au chocolat</v>
      </c>
      <c r="S20" s="6" t="str">
        <f>IF(R20=0,"",INDEX(Desserts!$A$2:$E$92,MATCH(R20,Desserts!$A$2:$A$92,0),3))</f>
        <v>Mixte</v>
      </c>
      <c r="T20" s="6" t="str">
        <f t="shared" si="13"/>
        <v>oui</v>
      </c>
      <c r="U20" s="6" t="str">
        <f>IF(R20=0,"",INDEX(Desserts!$A$2:$H$196,MATCH(R20,Desserts!$A$2:$A$196,0),4))</f>
        <v>oui</v>
      </c>
      <c r="V20" s="7" t="str">
        <f>INDEX(Desserts!$A$2:$AN$196,MATCH(R20,Desserts!$A$2:$A$196,0),40)</f>
        <v xml:space="preserve">             </v>
      </c>
      <c r="W20" s="5" t="str">
        <f>Semaine!G16</f>
        <v xml:space="preserve">Fruit frais </v>
      </c>
      <c r="X20" s="6" t="str">
        <f>IF(W20=0,"",INDEX(Desserts!$A$2:$E$92,MATCH(W20,Desserts!$A$2:$A$92,0),3))</f>
        <v>Fruit</v>
      </c>
      <c r="Y20" s="6" t="str">
        <f t="shared" si="14"/>
        <v>oui</v>
      </c>
      <c r="Z20" s="6" t="str">
        <f>IF(W20=0,"",INDEX(Desserts!$A$2:$H$196,MATCH(W20,Desserts!$A$2:$A$196,0),4))</f>
        <v>oui</v>
      </c>
      <c r="AA20" s="7" t="str">
        <f>INDEX(Desserts!$A$2:$AN$196,MATCH(W20,Desserts!$A$2:$A$196,0),40)</f>
        <v xml:space="preserve">             </v>
      </c>
    </row>
    <row r="21" spans="1:27" ht="21" customHeight="1" x14ac:dyDescent="0.25">
      <c r="A21" s="173">
        <v>4</v>
      </c>
      <c r="B21" s="12" t="e">
        <f>IF(#REF!="oui",IF(#REF!="oui",IF(#REF!="oui",IF(#REF!="oui",IF(#REF!="oui","Végétarien","-"),"-"),"-"),"-"),"-")</f>
        <v>#REF!</v>
      </c>
      <c r="C21" s="11" t="str">
        <f>IF(E22="oui",IF(E23="oui",IF(E24="oui",IF(E25="oui",IF(E26="oui","Végétarien","-"),"-"),"-"),"-"),"-")</f>
        <v>-</v>
      </c>
      <c r="D21" s="13"/>
      <c r="E21" s="13"/>
      <c r="F21" s="13"/>
      <c r="G21" s="14"/>
      <c r="H21" s="11" t="str">
        <f>IF(J22="oui",IF(J23="oui",IF(J24="oui",IF(J25="oui",IF(J26="oui","Végétarien","-"),"-"),"-"),"-"),"-")</f>
        <v>Végétarien</v>
      </c>
      <c r="I21" s="13"/>
      <c r="J21" s="13"/>
      <c r="K21" s="13"/>
      <c r="L21" s="14"/>
      <c r="M21" s="11" t="str">
        <f>IF(O22="oui",IF(O23="oui",IF(O24="oui",IF(O25="oui",IF(O26="oui","Végétarien","-"),"-"),"-"),"-"),"-")</f>
        <v>-</v>
      </c>
      <c r="N21" s="13"/>
      <c r="O21" s="13"/>
      <c r="P21" s="13"/>
      <c r="Q21" s="14"/>
      <c r="R21" s="11" t="str">
        <f>IF(T22="oui",IF(T23="oui",IF(T24="oui",IF(T25="oui",IF(T26="oui","Végétarien","-"),"-"),"-"),"-"),"-")</f>
        <v>-</v>
      </c>
      <c r="S21" s="13"/>
      <c r="T21" s="13"/>
      <c r="U21" s="13"/>
      <c r="V21" s="14"/>
      <c r="W21" s="11" t="str">
        <f>IF(Y22="oui",IF(Y23="oui",IF(Y24="oui",IF(Y25="oui",IF(Y26="oui","Végétarien","-"),"-"),"-"),"-"),"-")</f>
        <v>-</v>
      </c>
      <c r="X21" s="13"/>
      <c r="Y21" s="13"/>
      <c r="Z21" s="13"/>
      <c r="AA21" s="14"/>
    </row>
    <row r="22" spans="1:27" ht="21" customHeight="1" x14ac:dyDescent="0.25">
      <c r="A22" s="174"/>
      <c r="B22" s="2" t="s">
        <v>3</v>
      </c>
      <c r="C22" s="3" t="str">
        <f>Semaine!C17</f>
        <v>Friand</v>
      </c>
      <c r="D22" s="1" t="str">
        <f>IF(C22=0,"",INDEX(Entrées!$A$2:$E$95,MATCH(C22,Entrées!$A$2:$A$95,0),3))</f>
        <v>Féculent</v>
      </c>
      <c r="E22" s="1" t="str">
        <f>CONCATENATE(F22)</f>
        <v>oui</v>
      </c>
      <c r="F22" s="1" t="str">
        <f>IF(C22=0,"",INDEX(Entrées!$A$2:$H$199,MATCH(C22,Entrées!$A$2:$A$199,0),4))</f>
        <v>oui</v>
      </c>
      <c r="G22" s="4" t="str">
        <f>INDEX(Entrées!$A$2:$AN$199,MATCH(C22,Entrées!$A$2:$A$199,0),40)</f>
        <v xml:space="preserve">G    O   La       </v>
      </c>
      <c r="H22" s="3" t="str">
        <f>Semaine!D17</f>
        <v xml:space="preserve">Salade verte fromage </v>
      </c>
      <c r="I22" s="1" t="str">
        <f>IF(H22=0,"",INDEX(Entrées!$A$2:$E$95,MATCH(H22,Entrées!$A$2:$A$95,0),3))</f>
        <v>laitage +mixte</v>
      </c>
      <c r="J22" s="1" t="str">
        <f>CONCATENATE(K22)</f>
        <v>oui</v>
      </c>
      <c r="K22" s="1" t="str">
        <f>IF(H22=0,"",INDEX(Entrées!$A$2:$H$199,MATCH(H22,Entrées!$A$2:$A$199,0),4))</f>
        <v>oui</v>
      </c>
      <c r="L22" s="4" t="str">
        <f>INDEX(Entrées!$A$2:$AN$199,MATCH(H22,Entrées!$A$2:$A$199,0),40)</f>
        <v xml:space="preserve">      M La      </v>
      </c>
      <c r="M22" s="3" t="str">
        <f>Semaine!E17</f>
        <v>Vermicelle</v>
      </c>
      <c r="N22" s="1" t="str">
        <f>IF(M22=0,"",INDEX(Entrées!$A$2:$E$95,MATCH(M22,Entrées!$A$2:$A$95,0),3))</f>
        <v>Féculent</v>
      </c>
      <c r="O22" s="1" t="str">
        <f>CONCATENATE(P22)</f>
        <v>oui</v>
      </c>
      <c r="P22" s="1" t="str">
        <f>IF(M22=0,"",INDEX(Entrées!$A$2:$H$199,MATCH(M22,Entrées!$A$2:$A$199,0),4))</f>
        <v>oui</v>
      </c>
      <c r="Q22" s="4" t="str">
        <f>INDEX(Entrées!$A$2:$AN$199,MATCH(M22,Entrées!$A$2:$A$199,0),40)</f>
        <v xml:space="preserve">G             </v>
      </c>
      <c r="R22" s="3" t="str">
        <f>Semaine!F17</f>
        <v>Potage de légumes</v>
      </c>
      <c r="S22" s="1" t="str">
        <f>IF(R22=0,"",INDEX(Entrées!$A$2:$E$95,MATCH(R22,Entrées!$A$2:$A$95,0),3))</f>
        <v>Légume</v>
      </c>
      <c r="T22" s="1" t="str">
        <f>CONCATENATE(U22)</f>
        <v>oui</v>
      </c>
      <c r="U22" s="1" t="str">
        <f>IF(R22=0,"",INDEX(Entrées!$A$2:$H$199,MATCH(R22,Entrées!$A$2:$A$199,0),4))</f>
        <v>oui</v>
      </c>
      <c r="V22" s="4" t="str">
        <f>INDEX(Entrées!$A$2:$AN$199,MATCH(R22,Entrées!$A$2:$A$199,0),40)</f>
        <v xml:space="preserve">             </v>
      </c>
      <c r="W22" s="3" t="str">
        <f>Semaine!G17</f>
        <v>Chou-fleur vinaigrette</v>
      </c>
      <c r="X22" s="1" t="str">
        <f>IF(W22=0,"",INDEX(Entrées!$A$2:$E$95,MATCH(W22,Entrées!$A$2:$A$95,0),3))</f>
        <v>Crudité</v>
      </c>
      <c r="Y22" s="1" t="str">
        <f>CONCATENATE(Z22)</f>
        <v>oui</v>
      </c>
      <c r="Z22" s="1" t="str">
        <f>IF(W22=0,"",INDEX(Entrées!$A$2:$H$199,MATCH(W22,Entrées!$A$2:$A$199,0),4))</f>
        <v>oui</v>
      </c>
      <c r="AA22" s="4" t="str">
        <f>INDEX(Entrées!$A$2:$AN$199,MATCH(W22,Entrées!$A$2:$A$199,0),40)</f>
        <v xml:space="preserve">      M       </v>
      </c>
    </row>
    <row r="23" spans="1:27" ht="21" customHeight="1" x14ac:dyDescent="0.25">
      <c r="A23" s="174"/>
      <c r="B23" s="2" t="s">
        <v>4</v>
      </c>
      <c r="C23" s="3" t="str">
        <f>Semaine!C18</f>
        <v>Steack haché</v>
      </c>
      <c r="D23" s="1" t="str">
        <f>IF(C23=0,"",INDEX(Plats!$A$2:$E$98,MATCH(C23,Plats!$A$2:$A$98,0),3))</f>
        <v>Protéine</v>
      </c>
      <c r="E23" s="1" t="str">
        <f t="shared" ref="E23:E26" si="15">CONCATENATE(F23)</f>
        <v>Non</v>
      </c>
      <c r="F23" s="1" t="str">
        <f>IF(C23=0,"",INDEX(Plats!$A$2:$H$202,MATCH(C23,Plats!$A$2:$A$202,0),4))</f>
        <v>Non</v>
      </c>
      <c r="G23" s="4" t="str">
        <f>INDEX(Plats!$A$2:$AN$202,MATCH(C23,Plats!$A$2:$A$202,0),40)</f>
        <v xml:space="preserve">             </v>
      </c>
      <c r="H23" s="3" t="str">
        <f>Semaine!D18</f>
        <v>Omelette pommes de terre</v>
      </c>
      <c r="I23" s="1" t="str">
        <f>IF(H23=0,"",INDEX(Plats!$A$2:$E$98,MATCH(H23,Plats!$A$2:$A$98,0),3))</f>
        <v>Mixte</v>
      </c>
      <c r="J23" s="1" t="str">
        <f t="shared" ref="J23:J26" si="16">CONCATENATE(K23)</f>
        <v>oui</v>
      </c>
      <c r="K23" s="1" t="str">
        <f>IF(H23=0,"",INDEX(Plats!$A$2:$H$202,MATCH(H23,Plats!$A$2:$A$202,0),4))</f>
        <v>oui</v>
      </c>
      <c r="L23" s="4" t="str">
        <f>INDEX(Plats!$A$2:$AN$202,MATCH(H23,Plats!$A$2:$A$202,0),40)</f>
        <v xml:space="preserve">    O         </v>
      </c>
      <c r="M23" s="3" t="str">
        <f>Semaine!E18</f>
        <v>Pané de colin</v>
      </c>
      <c r="N23" s="1" t="str">
        <f>IF(M23=0,"",INDEX(Plats!$A$2:$E$98,MATCH(M23,Plats!$A$2:$A$98,0),3))</f>
        <v>Protéine</v>
      </c>
      <c r="O23" s="1" t="str">
        <f t="shared" ref="O23:O26" si="17">CONCATENATE(P23)</f>
        <v>non</v>
      </c>
      <c r="P23" s="1" t="str">
        <f>IF(M23=0,"",INDEX(Plats!$A$2:$H$202,MATCH(M23,Plats!$A$2:$A$202,0),4))</f>
        <v>non</v>
      </c>
      <c r="Q23" s="4" t="str">
        <f>INDEX(Plats!$A$2:$AN$202,MATCH(M23,Plats!$A$2:$A$202,0),40)</f>
        <v xml:space="preserve">G    O P        </v>
      </c>
      <c r="R23" s="3" t="str">
        <f>Semaine!F18</f>
        <v>Poulet rôti</v>
      </c>
      <c r="S23" s="1" t="str">
        <f>IF(R23=0,"",INDEX(Plats!$A$2:$E$98,MATCH(R23,Plats!$A$2:$A$98,0),3))</f>
        <v>Protéine</v>
      </c>
      <c r="T23" s="1" t="str">
        <f t="shared" ref="T23:T26" si="18">CONCATENATE(U23)</f>
        <v>non</v>
      </c>
      <c r="U23" s="1" t="str">
        <f>IF(R23=0,"",INDEX(Plats!$A$2:$H$202,MATCH(R23,Plats!$A$2:$A$202,0),4))</f>
        <v>non</v>
      </c>
      <c r="V23" s="4" t="str">
        <f>INDEX(Plats!$A$2:$AN$202,MATCH(R23,Plats!$A$2:$A$202,0),40)</f>
        <v xml:space="preserve">             </v>
      </c>
      <c r="W23" s="3" t="str">
        <f>Semaine!G18</f>
        <v>Rôti de porc</v>
      </c>
      <c r="X23" s="1" t="str">
        <f>IF(W23=0,"",INDEX(Plats!$A$2:$E$98,MATCH(W23,Plats!$A$2:$A$98,0),3))</f>
        <v>Protéine</v>
      </c>
      <c r="Y23" s="1" t="str">
        <f t="shared" ref="Y23:Y26" si="19">CONCATENATE(Z23)</f>
        <v>non</v>
      </c>
      <c r="Z23" s="1" t="str">
        <f>IF(W23=0,"",INDEX(Plats!$A$2:$H$202,MATCH(W23,Plats!$A$2:$A$202,0),4))</f>
        <v>non</v>
      </c>
      <c r="AA23" s="4" t="str">
        <f>INDEX(Plats!$A$2:$AN$202,MATCH(W23,Plats!$A$2:$A$202,0),40)</f>
        <v xml:space="preserve">             </v>
      </c>
    </row>
    <row r="24" spans="1:27" ht="21" customHeight="1" x14ac:dyDescent="0.25">
      <c r="A24" s="174"/>
      <c r="B24" s="2" t="s">
        <v>6</v>
      </c>
      <c r="C24" s="3" t="str">
        <f>Semaine!C19</f>
        <v>Petits-pois</v>
      </c>
      <c r="D24" s="1" t="str">
        <f>IF(C24=0,"",INDEX(Accompagnements!$A$2:$E$97,MATCH(C24,Accompagnements!$A$2:$A$97,0),3))</f>
        <v>Légume</v>
      </c>
      <c r="E24" s="1" t="str">
        <f t="shared" si="15"/>
        <v>oui</v>
      </c>
      <c r="F24" s="1" t="str">
        <f>IF(C24=0,"",INDEX(Accompagnements!$A$2:$H$201,MATCH(C24,Accompagnements!$A$2:$A$201,0),4))</f>
        <v>oui</v>
      </c>
      <c r="G24" s="4" t="str">
        <f>INDEX(Accompagnements!$A$2:$AN$201,MATCH(C24,Accompagnements!$A$2:$A$201,0),40)</f>
        <v xml:space="preserve">             </v>
      </c>
      <c r="H24" s="3" t="str">
        <f>Semaine!D19</f>
        <v>--</v>
      </c>
      <c r="I24" s="1" t="str">
        <f>IF(H24=0,"",INDEX(Accompagnements!$A$2:$E$97,MATCH(H24,Accompagnements!$A$2:$A$97,0),3))</f>
        <v>neutre</v>
      </c>
      <c r="J24" s="1" t="str">
        <f t="shared" si="16"/>
        <v>oui</v>
      </c>
      <c r="K24" s="1" t="str">
        <f>IF(H24=0,"",INDEX(Accompagnements!$A$2:$H$201,MATCH(H24,Accompagnements!$A$2:$A$201,0),4))</f>
        <v>oui</v>
      </c>
      <c r="L24" s="4" t="str">
        <f>INDEX(Accompagnements!$A$2:$AN$201,MATCH(H24,Accompagnements!$A$2:$A$201,0),40)</f>
        <v xml:space="preserve">             </v>
      </c>
      <c r="M24" s="3" t="str">
        <f>Semaine!E19</f>
        <v>Haricots verts</v>
      </c>
      <c r="N24" s="1" t="str">
        <f>IF(M24=0,"",INDEX(Accompagnements!$A$2:$E$97,MATCH(M24,Accompagnements!$A$2:$A$97,0),3))</f>
        <v>Légume</v>
      </c>
      <c r="O24" s="1" t="str">
        <f t="shared" si="17"/>
        <v>oui</v>
      </c>
      <c r="P24" s="1" t="str">
        <f>IF(M24=0,"",INDEX(Accompagnements!$A$2:$H$201,MATCH(M24,Accompagnements!$A$2:$A$201,0),4))</f>
        <v>oui</v>
      </c>
      <c r="Q24" s="4" t="str">
        <f>INDEX(Accompagnements!$A$2:$AN$201,MATCH(M24,Accompagnements!$A$2:$A$201,0),40)</f>
        <v xml:space="preserve">             </v>
      </c>
      <c r="R24" s="3" t="str">
        <f>Semaine!F19</f>
        <v>Coquillettes</v>
      </c>
      <c r="S24" s="1" t="str">
        <f>IF(R24=0,"",INDEX(Accompagnements!$A$2:$E$97,MATCH(R24,Accompagnements!$A$2:$A$97,0),3))</f>
        <v>Féculent</v>
      </c>
      <c r="T24" s="1" t="str">
        <f t="shared" si="18"/>
        <v>oui</v>
      </c>
      <c r="U24" s="1" t="str">
        <f>IF(R24=0,"",INDEX(Accompagnements!$A$2:$H$201,MATCH(R24,Accompagnements!$A$2:$A$201,0),4))</f>
        <v>oui</v>
      </c>
      <c r="V24" s="4" t="str">
        <f>INDEX(Accompagnements!$A$2:$AN$201,MATCH(R24,Accompagnements!$A$2:$A$201,0),40)</f>
        <v xml:space="preserve">G       La       </v>
      </c>
      <c r="W24" s="3" t="str">
        <f>Semaine!G19</f>
        <v>Frites</v>
      </c>
      <c r="X24" s="1" t="str">
        <f>IF(W24=0,"",INDEX(Accompagnements!$A$2:$E$97,MATCH(W24,Accompagnements!$A$2:$A$97,0),3))</f>
        <v>Féculent</v>
      </c>
      <c r="Y24" s="1" t="str">
        <f t="shared" si="19"/>
        <v>oui</v>
      </c>
      <c r="Z24" s="1" t="str">
        <f>IF(W24=0,"",INDEX(Accompagnements!$A$2:$H$201,MATCH(W24,Accompagnements!$A$2:$A$201,0),4))</f>
        <v>oui</v>
      </c>
      <c r="AA24" s="4" t="str">
        <f>INDEX(Accompagnements!$A$2:$AN$201,MATCH(W24,Accompagnements!$A$2:$A$201,0),40)</f>
        <v xml:space="preserve">             </v>
      </c>
    </row>
    <row r="25" spans="1:27" ht="21" customHeight="1" x14ac:dyDescent="0.25">
      <c r="A25" s="174"/>
      <c r="B25" s="2" t="s">
        <v>25</v>
      </c>
      <c r="C25" s="3" t="str">
        <f>Semaine!C20</f>
        <v>Chanteneige</v>
      </c>
      <c r="D25" s="1" t="str">
        <f>IF(C25=0,"",INDEX(Fromage!$A$2:$E$96,MATCH(C25,Fromage!$A$2:$A$96,0),3))</f>
        <v>laitage</v>
      </c>
      <c r="E25" s="1" t="str">
        <f t="shared" si="15"/>
        <v>oui</v>
      </c>
      <c r="F25" s="1" t="str">
        <f>IF(C25=0,"",INDEX(Fromage!$A$2:$H$200,MATCH(C25,Fromage!$A$2:$A$200,0),4))</f>
        <v>oui</v>
      </c>
      <c r="G25" s="4" t="str">
        <f>INDEX(Fromage!$A$2:$AN$200,MATCH(C25,Fromage!$A$2:$A$200,0),40)</f>
        <v xml:space="preserve">       La      </v>
      </c>
      <c r="H25" s="3" t="str">
        <f>Semaine!D20</f>
        <v>Velouté aux fruits panachés</v>
      </c>
      <c r="I25" s="1" t="str">
        <f>IF(H25=0,"",INDEX(Fromage!$A$2:$E$96,MATCH(H25,Fromage!$A$2:$A$96,0),3))</f>
        <v>laitage</v>
      </c>
      <c r="J25" s="1" t="str">
        <f t="shared" si="16"/>
        <v>oui</v>
      </c>
      <c r="K25" s="1" t="str">
        <f>IF(H25=0,"",INDEX(Fromage!$A$2:$H$200,MATCH(H25,Fromage!$A$2:$A$200,0),4))</f>
        <v>oui</v>
      </c>
      <c r="L25" s="4" t="str">
        <f>INDEX(Fromage!$A$2:$AN$200,MATCH(H25,Fromage!$A$2:$A$200,0),40)</f>
        <v xml:space="preserve">       La      </v>
      </c>
      <c r="M25" s="3" t="str">
        <f>Semaine!E20</f>
        <v xml:space="preserve">Fromage </v>
      </c>
      <c r="N25" s="1" t="str">
        <f>IF(M25=0,"",INDEX(Fromage!$A$2:$E$96,MATCH(M25,Fromage!$A$2:$A$96,0),3))</f>
        <v>laitage</v>
      </c>
      <c r="O25" s="1" t="str">
        <f t="shared" si="17"/>
        <v>oui</v>
      </c>
      <c r="P25" s="1" t="str">
        <f>IF(M25=0,"",INDEX(Fromage!$A$2:$H$200,MATCH(M25,Fromage!$A$2:$A$200,0),4))</f>
        <v>oui</v>
      </c>
      <c r="Q25" s="4" t="str">
        <f>INDEX(Fromage!$A$2:$AN$200,MATCH(M25,Fromage!$A$2:$A$200,0),40)</f>
        <v xml:space="preserve">       La      </v>
      </c>
      <c r="R25" s="3" t="str">
        <f>Semaine!F20</f>
        <v xml:space="preserve">Fromage </v>
      </c>
      <c r="S25" s="1" t="str">
        <f>IF(R25=0,"",INDEX(Fromage!$A$2:$E$96,MATCH(R25,Fromage!$A$2:$A$96,0),3))</f>
        <v>laitage</v>
      </c>
      <c r="T25" s="1" t="str">
        <f t="shared" si="18"/>
        <v>oui</v>
      </c>
      <c r="U25" s="1" t="str">
        <f>IF(R25=0,"",INDEX(Fromage!$A$2:$H$200,MATCH(R25,Fromage!$A$2:$A$200,0),4))</f>
        <v>oui</v>
      </c>
      <c r="V25" s="4" t="str">
        <f>INDEX(Fromage!$A$2:$AN$200,MATCH(R25,Fromage!$A$2:$A$200,0),40)</f>
        <v xml:space="preserve">       La      </v>
      </c>
      <c r="W25" s="3" t="str">
        <f>Semaine!G20</f>
        <v>Yaourt aux fruits</v>
      </c>
      <c r="X25" s="1" t="str">
        <f>IF(W25=0,"",INDEX(Fromage!$A$2:$E$96,MATCH(W25,Fromage!$A$2:$A$96,0),3))</f>
        <v>laitage</v>
      </c>
      <c r="Y25" s="1" t="str">
        <f t="shared" si="19"/>
        <v>oui</v>
      </c>
      <c r="Z25" s="1" t="str">
        <f>IF(W25=0,"",INDEX(Fromage!$A$2:$H$200,MATCH(W25,Fromage!$A$2:$A$200,0),4))</f>
        <v>oui</v>
      </c>
      <c r="AA25" s="4" t="str">
        <f>INDEX(Fromage!$A$2:$AN$200,MATCH(W25,Fromage!$A$2:$A$200,0),40)</f>
        <v xml:space="preserve">       La      </v>
      </c>
    </row>
    <row r="26" spans="1:27" ht="21" customHeight="1" thickBot="1" x14ac:dyDescent="0.3">
      <c r="A26" s="175"/>
      <c r="B26" s="15" t="s">
        <v>15</v>
      </c>
      <c r="C26" s="5" t="str">
        <f>Semaine!C21</f>
        <v>Compote</v>
      </c>
      <c r="D26" s="6" t="str">
        <f>IF(C26=0,"",INDEX(Desserts!$A$2:$E$92,MATCH(C26,Desserts!$A$2:$A$92,0),3))</f>
        <v>Fruit</v>
      </c>
      <c r="E26" s="6" t="str">
        <f t="shared" si="15"/>
        <v>oui</v>
      </c>
      <c r="F26" s="6" t="str">
        <f>IF(C26=0,"",INDEX(Desserts!$A$2:$H$196,MATCH(C26,Desserts!$A$2:$A$196,0),4))</f>
        <v>oui</v>
      </c>
      <c r="G26" s="7" t="str">
        <f>INDEX(Desserts!$A$2:$AN$196,MATCH(C26,Desserts!$A$2:$A$196,0),40)</f>
        <v xml:space="preserve">             </v>
      </c>
      <c r="H26" s="5" t="str">
        <f>Semaine!D21</f>
        <v>Barre bretonne</v>
      </c>
      <c r="I26" s="6" t="str">
        <f>IF(H26=0,"",INDEX(Desserts!$A$2:$E$92,MATCH(H26,Desserts!$A$2:$A$92,0),3))</f>
        <v>Féculent</v>
      </c>
      <c r="J26" s="6" t="str">
        <f t="shared" si="16"/>
        <v>oui</v>
      </c>
      <c r="K26" s="6" t="str">
        <f>IF(H26=0,"",INDEX(Desserts!$A$2:$H$196,MATCH(H26,Desserts!$A$2:$A$196,0),4))</f>
        <v>oui</v>
      </c>
      <c r="L26" s="7" t="str">
        <f>INDEX(Desserts!$A$2:$AN$196,MATCH(H26,Desserts!$A$2:$A$196,0),40)</f>
        <v xml:space="preserve">G    O   La      </v>
      </c>
      <c r="M26" s="5" t="str">
        <f>Semaine!E21</f>
        <v xml:space="preserve">Fruit frais </v>
      </c>
      <c r="N26" s="6" t="str">
        <f>IF(M26=0,"",INDEX(Desserts!$A$2:$E$92,MATCH(M26,Desserts!$A$2:$A$92,0),3))</f>
        <v>Fruit</v>
      </c>
      <c r="O26" s="6" t="str">
        <f t="shared" si="17"/>
        <v>oui</v>
      </c>
      <c r="P26" s="6" t="str">
        <f>IF(M26=0,"",INDEX(Desserts!$A$2:$H$196,MATCH(M26,Desserts!$A$2:$A$196,0),4))</f>
        <v>oui</v>
      </c>
      <c r="Q26" s="7" t="str">
        <f>INDEX(Desserts!$A$2:$AN$196,MATCH(M26,Desserts!$A$2:$A$196,0),40)</f>
        <v xml:space="preserve">             </v>
      </c>
      <c r="R26" s="5" t="str">
        <f>Semaine!F21</f>
        <v xml:space="preserve">Fruit frais </v>
      </c>
      <c r="S26" s="6" t="str">
        <f>IF(R26=0,"",INDEX(Desserts!$A$2:$E$92,MATCH(R26,Desserts!$A$2:$A$92,0),3))</f>
        <v>Fruit</v>
      </c>
      <c r="T26" s="6" t="str">
        <f t="shared" si="18"/>
        <v>oui</v>
      </c>
      <c r="U26" s="6" t="str">
        <f>IF(R26=0,"",INDEX(Desserts!$A$2:$H$196,MATCH(R26,Desserts!$A$2:$A$196,0),4))</f>
        <v>oui</v>
      </c>
      <c r="V26" s="7" t="str">
        <f>INDEX(Desserts!$A$2:$AN$196,MATCH(R26,Desserts!$A$2:$A$196,0),40)</f>
        <v xml:space="preserve">             </v>
      </c>
      <c r="W26" s="5" t="str">
        <f>Semaine!G21</f>
        <v>--</v>
      </c>
      <c r="X26" s="6" t="str">
        <f>IF(W26=0,"",INDEX(Desserts!$A$2:$E$92,MATCH(W26,Desserts!$A$2:$A$92,0),3))</f>
        <v>neutre</v>
      </c>
      <c r="Y26" s="6" t="str">
        <f t="shared" si="19"/>
        <v>oui</v>
      </c>
      <c r="Z26" s="6" t="str">
        <f>IF(W26=0,"",INDEX(Desserts!$A$2:$H$196,MATCH(W26,Desserts!$A$2:$A$196,0),4))</f>
        <v>oui</v>
      </c>
      <c r="AA26" s="7" t="str">
        <f>INDEX(Desserts!$A$2:$AN$196,MATCH(W26,Desserts!$A$2:$A$196,0),40)</f>
        <v xml:space="preserve">             </v>
      </c>
    </row>
    <row r="29" spans="1:27" ht="21" customHeight="1" x14ac:dyDescent="0.25">
      <c r="C29" s="26" t="s">
        <v>99</v>
      </c>
    </row>
    <row r="30" spans="1:27" ht="21" customHeight="1" x14ac:dyDescent="0.25">
      <c r="C30" s="26" t="s">
        <v>163</v>
      </c>
    </row>
    <row r="31" spans="1:27" ht="21" customHeight="1" x14ac:dyDescent="0.25">
      <c r="C31" s="26" t="s">
        <v>7</v>
      </c>
    </row>
    <row r="32" spans="1:27" ht="21" customHeight="1" x14ac:dyDescent="0.25">
      <c r="C32" s="26" t="s">
        <v>20</v>
      </c>
    </row>
    <row r="33" spans="3:3" ht="21" customHeight="1" x14ac:dyDescent="0.25">
      <c r="C33" s="26" t="s">
        <v>8</v>
      </c>
    </row>
    <row r="34" spans="3:3" ht="21" customHeight="1" x14ac:dyDescent="0.25">
      <c r="C34" s="26" t="s">
        <v>348</v>
      </c>
    </row>
    <row r="35" spans="3:3" ht="21" customHeight="1" x14ac:dyDescent="0.25">
      <c r="C35" s="26" t="s">
        <v>19</v>
      </c>
    </row>
    <row r="36" spans="3:3" ht="21" customHeight="1" x14ac:dyDescent="0.25">
      <c r="C36" s="26" t="s">
        <v>18</v>
      </c>
    </row>
    <row r="37" spans="3:3" ht="21" customHeight="1" x14ac:dyDescent="0.25">
      <c r="C37" s="26" t="s">
        <v>35</v>
      </c>
    </row>
    <row r="38" spans="3:3" ht="21" customHeight="1" x14ac:dyDescent="0.25">
      <c r="C38" s="26" t="s">
        <v>175</v>
      </c>
    </row>
  </sheetData>
  <sheetProtection password="DD12" sheet="1" objects="1" scenarios="1"/>
  <dataConsolidate>
    <dataRefs count="1">
      <dataRef ref="E3:E7" sheet="Détail menu"/>
    </dataRefs>
  </dataConsolidate>
  <mergeCells count="4">
    <mergeCell ref="A21:A26"/>
    <mergeCell ref="A3:A8"/>
    <mergeCell ref="A9:A14"/>
    <mergeCell ref="A15:A20"/>
  </mergeCells>
  <conditionalFormatting sqref="D1:D1048576 N1:N1048576 S1:S1048576 X1:X1048576 C29:C38 I1:I1048576">
    <cfRule type="cellIs" dxfId="8" priority="1" operator="equal">
      <formula>"Cuidité"</formula>
    </cfRule>
    <cfRule type="cellIs" dxfId="7" priority="2" operator="equal">
      <formula>"Crudité"</formula>
    </cfRule>
    <cfRule type="cellIs" dxfId="6" priority="3" operator="equal">
      <formula>"Féculent"</formula>
    </cfRule>
    <cfRule type="cellIs" dxfId="5" priority="4" operator="equal">
      <formula>"Protéine"</formula>
    </cfRule>
    <cfRule type="cellIs" dxfId="4" priority="5" operator="equal">
      <formula>"Laitage +mixte"</formula>
    </cfRule>
    <cfRule type="cellIs" dxfId="3" priority="6" operator="equal">
      <formula>"Laitage"</formula>
    </cfRule>
    <cfRule type="containsText" dxfId="2" priority="7" operator="containsText" text="Fruit">
      <formula>NOT(ISERROR(SEARCH("Fruit",C1)))</formula>
    </cfRule>
    <cfRule type="cellIs" dxfId="1" priority="8" operator="equal">
      <formula>"Mixte"</formula>
    </cfRule>
  </conditionalFormatting>
  <pageMargins left="0.25" right="0.25" top="0.75" bottom="0.75" header="0.3" footer="0.3"/>
  <pageSetup paperSize="9" scale="7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id="{AE72F9A1-D9D1-42AA-99C5-03DD9119F211}">
            <xm:f>NOT(ISERROR(SEARCH("Légume",C1)))</xm:f>
            <xm:f>"Légume"</xm:f>
            <x14:dxf>
              <font>
                <color auto="1"/>
              </font>
              <fill>
                <patternFill>
                  <bgColor theme="9" tint="-0.24994659260841701"/>
                </patternFill>
              </fill>
            </x14:dxf>
          </x14:cfRule>
          <xm:sqref>D1:D1048576 N1:N1048576 S1:S1048576 X1:X1048576 C29:C38 I1:I1048576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600-000000000000}">
          <x14:formula1>
            <xm:f>Entrées!$A:$A</xm:f>
          </x14:formula1>
          <xm:sqref>C22:C25 C16:C19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9"/>
  <sheetViews>
    <sheetView tabSelected="1" view="pageBreakPreview" topLeftCell="G1" zoomScale="82" zoomScaleNormal="53" zoomScaleSheetLayoutView="82" workbookViewId="0">
      <selection activeCell="O28" sqref="O28"/>
    </sheetView>
  </sheetViews>
  <sheetFormatPr baseColWidth="10" defaultColWidth="27.5703125" defaultRowHeight="20.25" x14ac:dyDescent="0.3"/>
  <cols>
    <col min="1" max="1" width="16" style="74" customWidth="1"/>
    <col min="2" max="2" width="47.28515625" style="74" customWidth="1"/>
    <col min="3" max="3" width="7.28515625" style="74" customWidth="1"/>
    <col min="4" max="4" width="24" style="75" bestFit="1" customWidth="1"/>
    <col min="5" max="5" width="16" style="74" customWidth="1"/>
    <col min="6" max="6" width="47.28515625" style="74" customWidth="1"/>
    <col min="7" max="7" width="7.28515625" style="74" customWidth="1"/>
    <col min="8" max="8" width="24" style="75" bestFit="1" customWidth="1"/>
    <col min="9" max="9" width="16" style="74" customWidth="1"/>
    <col min="10" max="10" width="47.28515625" style="74" customWidth="1"/>
    <col min="11" max="11" width="7.28515625" style="74" customWidth="1"/>
    <col min="12" max="12" width="24" style="75" bestFit="1" customWidth="1"/>
    <col min="13" max="13" width="16" style="74" customWidth="1"/>
    <col min="14" max="14" width="47.28515625" style="74" customWidth="1"/>
    <col min="15" max="15" width="7.28515625" style="74" customWidth="1"/>
    <col min="16" max="16" width="24" style="75" bestFit="1" customWidth="1"/>
    <col min="17" max="16384" width="27.5703125" style="68"/>
  </cols>
  <sheetData>
    <row r="1" spans="1:16" s="69" customFormat="1" ht="34.5" x14ac:dyDescent="0.45">
      <c r="A1" s="176" t="s">
        <v>38</v>
      </c>
      <c r="B1" s="176"/>
      <c r="C1" s="176"/>
      <c r="D1" s="176"/>
      <c r="E1" s="176" t="s">
        <v>38</v>
      </c>
      <c r="F1" s="176"/>
      <c r="G1" s="176"/>
      <c r="H1" s="176"/>
      <c r="I1" s="176" t="s">
        <v>38</v>
      </c>
      <c r="J1" s="176"/>
      <c r="K1" s="176"/>
      <c r="L1" s="176"/>
      <c r="M1" s="176" t="s">
        <v>38</v>
      </c>
      <c r="N1" s="176"/>
      <c r="O1" s="176"/>
      <c r="P1" s="176"/>
    </row>
    <row r="2" spans="1:16" s="69" customFormat="1" ht="34.5" x14ac:dyDescent="0.45">
      <c r="A2" s="176" t="s">
        <v>39</v>
      </c>
      <c r="B2" s="176"/>
      <c r="C2" s="176"/>
      <c r="D2" s="176"/>
      <c r="E2" s="176" t="s">
        <v>39</v>
      </c>
      <c r="F2" s="176"/>
      <c r="G2" s="176"/>
      <c r="H2" s="176"/>
      <c r="I2" s="176" t="s">
        <v>39</v>
      </c>
      <c r="J2" s="176"/>
      <c r="K2" s="176"/>
      <c r="L2" s="176"/>
      <c r="M2" s="176" t="s">
        <v>39</v>
      </c>
      <c r="N2" s="176"/>
      <c r="O2" s="176"/>
      <c r="P2" s="176"/>
    </row>
    <row r="3" spans="1:16" ht="14.25" customHeight="1" x14ac:dyDescent="0.3"/>
    <row r="4" spans="1:16" s="78" customFormat="1" ht="27.75" customHeight="1" x14ac:dyDescent="0.3">
      <c r="A4" s="95"/>
      <c r="B4" s="96">
        <f>Semaine!C2</f>
        <v>0</v>
      </c>
      <c r="C4" s="142"/>
      <c r="D4" s="97" t="e">
        <f>'Détail menu'!G4</f>
        <v>#N/A</v>
      </c>
      <c r="E4" s="95"/>
      <c r="F4" s="96" t="str">
        <f>Semaine!C7</f>
        <v>Pâté Basque</v>
      </c>
      <c r="G4" s="142" t="s">
        <v>75</v>
      </c>
      <c r="H4" s="97" t="str">
        <f>'Détail menu'!G10</f>
        <v xml:space="preserve">    O   La      </v>
      </c>
      <c r="I4" s="95"/>
      <c r="J4" s="96" t="str">
        <f>Semaine!C12</f>
        <v>Betteraves</v>
      </c>
      <c r="K4" s="142"/>
      <c r="L4" s="97" t="str">
        <f>'Détail menu'!G16</f>
        <v xml:space="preserve">      M       </v>
      </c>
      <c r="M4" s="95"/>
      <c r="N4" s="96" t="str">
        <f>Semaine!C17</f>
        <v>Friand</v>
      </c>
      <c r="O4" s="142"/>
      <c r="P4" s="97" t="str">
        <f>'Détail menu'!G22</f>
        <v xml:space="preserve">G    O   La       </v>
      </c>
    </row>
    <row r="5" spans="1:16" s="78" customFormat="1" x14ac:dyDescent="0.3">
      <c r="A5" s="98" t="s">
        <v>26</v>
      </c>
      <c r="B5" s="99" t="str">
        <f>Semaine!C3</f>
        <v>Rougail de saucisses</v>
      </c>
      <c r="C5" s="143" t="s">
        <v>78</v>
      </c>
      <c r="D5" s="100" t="str">
        <f>'Détail menu'!G5</f>
        <v xml:space="preserve">             </v>
      </c>
      <c r="E5" s="98" t="s">
        <v>26</v>
      </c>
      <c r="F5" s="99" t="str">
        <f>Semaine!C8</f>
        <v>Nuggets de poulets</v>
      </c>
      <c r="G5" s="143"/>
      <c r="H5" s="100" t="str">
        <f>'Détail menu'!G11</f>
        <v xml:space="preserve">G    O         </v>
      </c>
      <c r="I5" s="98" t="s">
        <v>26</v>
      </c>
      <c r="J5" s="99" t="str">
        <f>Semaine!C13</f>
        <v xml:space="preserve">Saucisse </v>
      </c>
      <c r="K5" s="143" t="s">
        <v>78</v>
      </c>
      <c r="L5" s="100" t="str">
        <f>'Détail menu'!G17</f>
        <v xml:space="preserve">             </v>
      </c>
      <c r="M5" s="98" t="s">
        <v>26</v>
      </c>
      <c r="N5" s="99" t="str">
        <f>Semaine!C18</f>
        <v>Steack haché</v>
      </c>
      <c r="O5" s="143"/>
      <c r="P5" s="100" t="str">
        <f>'Détail menu'!G23</f>
        <v xml:space="preserve">             </v>
      </c>
    </row>
    <row r="6" spans="1:16" s="78" customFormat="1" x14ac:dyDescent="0.3">
      <c r="A6" s="158" t="s">
        <v>562</v>
      </c>
      <c r="B6" s="99" t="str">
        <f>Semaine!C4</f>
        <v xml:space="preserve">Coquillettes  au beurre </v>
      </c>
      <c r="C6" s="143"/>
      <c r="D6" s="100" t="str">
        <f>'Détail menu'!G6</f>
        <v xml:space="preserve">G             </v>
      </c>
      <c r="E6" s="158" t="s">
        <v>567</v>
      </c>
      <c r="F6" s="99" t="str">
        <f>Semaine!C9</f>
        <v>Petits-pois</v>
      </c>
      <c r="G6" s="143"/>
      <c r="H6" s="100" t="str">
        <f>'Détail menu'!G12</f>
        <v xml:space="preserve">             </v>
      </c>
      <c r="I6" s="158">
        <v>44886</v>
      </c>
      <c r="J6" s="99" t="str">
        <f>Semaine!C14</f>
        <v xml:space="preserve">Purée </v>
      </c>
      <c r="K6" s="143" t="s">
        <v>75</v>
      </c>
      <c r="L6" s="100" t="str">
        <f>'Détail menu'!G18</f>
        <v xml:space="preserve">       La       </v>
      </c>
      <c r="M6" s="158">
        <v>44893</v>
      </c>
      <c r="N6" s="99" t="str">
        <f>Semaine!C19</f>
        <v>Petits-pois</v>
      </c>
      <c r="O6" s="143"/>
      <c r="P6" s="100" t="str">
        <f>'Détail menu'!G24</f>
        <v xml:space="preserve">             </v>
      </c>
    </row>
    <row r="7" spans="1:16" s="79" customFormat="1" x14ac:dyDescent="0.3">
      <c r="A7" s="101"/>
      <c r="B7" s="99">
        <f>Semaine!C5</f>
        <v>0</v>
      </c>
      <c r="C7" s="143"/>
      <c r="D7" s="100" t="e">
        <f>'Détail menu'!G7</f>
        <v>#N/A</v>
      </c>
      <c r="E7" s="158"/>
      <c r="F7" s="99" t="str">
        <f>Semaine!C10</f>
        <v xml:space="preserve">Fromage </v>
      </c>
      <c r="G7" s="143"/>
      <c r="H7" s="100" t="str">
        <f>'Détail menu'!G13</f>
        <v xml:space="preserve">       La      </v>
      </c>
      <c r="I7" s="101"/>
      <c r="J7" s="99" t="str">
        <f>Semaine!C15</f>
        <v>Yaourt nature sucré</v>
      </c>
      <c r="K7" s="143"/>
      <c r="L7" s="100" t="str">
        <f>'Détail menu'!G19</f>
        <v xml:space="preserve">       La      </v>
      </c>
      <c r="M7" s="101"/>
      <c r="N7" s="99" t="str">
        <f>Semaine!C20</f>
        <v>Chanteneige</v>
      </c>
      <c r="O7" s="143"/>
      <c r="P7" s="100" t="str">
        <f>'Détail menu'!G25</f>
        <v xml:space="preserve">       La      </v>
      </c>
    </row>
    <row r="8" spans="1:16" s="80" customFormat="1" ht="27.75" customHeight="1" x14ac:dyDescent="0.25">
      <c r="A8" s="102" t="str">
        <f>'Détail menu'!C3</f>
        <v>-</v>
      </c>
      <c r="B8" s="103">
        <f>Semaine!C6</f>
        <v>0</v>
      </c>
      <c r="C8" s="144"/>
      <c r="D8" s="104" t="e">
        <f>'Détail menu'!G8</f>
        <v>#N/A</v>
      </c>
      <c r="E8" s="102" t="str">
        <f>'Détail menu'!C9</f>
        <v>-</v>
      </c>
      <c r="F8" s="103" t="str">
        <f>Semaine!C11</f>
        <v>Pomme</v>
      </c>
      <c r="G8" s="144"/>
      <c r="H8" s="104" t="str">
        <f>'Détail menu'!G14</f>
        <v xml:space="preserve">             </v>
      </c>
      <c r="I8" s="102" t="str">
        <f>'Détail menu'!C15</f>
        <v>-</v>
      </c>
      <c r="J8" s="103" t="str">
        <f>Semaine!C16</f>
        <v>Clémentines</v>
      </c>
      <c r="K8" s="144"/>
      <c r="L8" s="104" t="str">
        <f>'Détail menu'!G20</f>
        <v xml:space="preserve">             </v>
      </c>
      <c r="M8" s="102" t="str">
        <f>'Détail menu'!C21</f>
        <v>-</v>
      </c>
      <c r="N8" s="103" t="str">
        <f>Semaine!C21</f>
        <v>Compote</v>
      </c>
      <c r="O8" s="144"/>
      <c r="P8" s="104" t="str">
        <f>'Détail menu'!G26</f>
        <v xml:space="preserve">             </v>
      </c>
    </row>
    <row r="9" spans="1:16" s="78" customFormat="1" ht="27.75" customHeight="1" x14ac:dyDescent="0.3">
      <c r="A9" s="105"/>
      <c r="B9" s="106" t="str">
        <f>Semaine!D2</f>
        <v xml:space="preserve">Salade verte fromage </v>
      </c>
      <c r="C9" s="145" t="s">
        <v>78</v>
      </c>
      <c r="D9" s="107" t="str">
        <f>'Détail menu'!L4</f>
        <v xml:space="preserve">      M La      </v>
      </c>
      <c r="E9" s="105"/>
      <c r="F9" s="106" t="str">
        <f>Semaine!D7</f>
        <v>Carottes râpées</v>
      </c>
      <c r="G9" s="145" t="s">
        <v>75</v>
      </c>
      <c r="H9" s="107" t="str">
        <f>'Détail menu'!L10</f>
        <v xml:space="preserve">      M       </v>
      </c>
      <c r="I9" s="105"/>
      <c r="J9" s="106" t="str">
        <f>Semaine!D12</f>
        <v>Carottes râpées</v>
      </c>
      <c r="K9" s="145" t="s">
        <v>75</v>
      </c>
      <c r="L9" s="107" t="str">
        <f>'Détail menu'!L16</f>
        <v xml:space="preserve">      M       </v>
      </c>
      <c r="M9" s="105"/>
      <c r="N9" s="106" t="str">
        <f>Semaine!D17</f>
        <v xml:space="preserve">Salade verte fromage </v>
      </c>
      <c r="O9" s="145" t="s">
        <v>75</v>
      </c>
      <c r="P9" s="107" t="str">
        <f>'Détail menu'!L22</f>
        <v xml:space="preserve">      M La      </v>
      </c>
    </row>
    <row r="10" spans="1:16" s="78" customFormat="1" x14ac:dyDescent="0.3">
      <c r="A10" s="108" t="s">
        <v>21</v>
      </c>
      <c r="B10" s="109" t="str">
        <f>Semaine!D3</f>
        <v>brandade</v>
      </c>
      <c r="C10" s="146"/>
      <c r="D10" s="110" t="str">
        <f>'Détail menu'!L5</f>
        <v xml:space="preserve">G   Cr  P  L      </v>
      </c>
      <c r="E10" s="108" t="s">
        <v>21</v>
      </c>
      <c r="F10" s="109" t="str">
        <f>Semaine!D8</f>
        <v>Sauté de bœuf</v>
      </c>
      <c r="G10" s="146" t="s">
        <v>78</v>
      </c>
      <c r="H10" s="110" t="str">
        <f>'Détail menu'!L11</f>
        <v xml:space="preserve">G       La    Sj   </v>
      </c>
      <c r="I10" s="108" t="s">
        <v>21</v>
      </c>
      <c r="J10" s="109" t="str">
        <f>Semaine!D13</f>
        <v>Sauté de bœuf</v>
      </c>
      <c r="K10" s="146" t="s">
        <v>78</v>
      </c>
      <c r="L10" s="110" t="str">
        <f>'Détail menu'!L17</f>
        <v xml:space="preserve">G       La    Sj   </v>
      </c>
      <c r="M10" s="108" t="s">
        <v>21</v>
      </c>
      <c r="N10" s="109" t="str">
        <f>Semaine!D18</f>
        <v>Omelette pommes de terre</v>
      </c>
      <c r="O10" s="146" t="s">
        <v>594</v>
      </c>
      <c r="P10" s="110" t="str">
        <f>'Détail menu'!L23</f>
        <v xml:space="preserve">    O         </v>
      </c>
    </row>
    <row r="11" spans="1:16" s="78" customFormat="1" x14ac:dyDescent="0.3">
      <c r="A11" s="159" t="s">
        <v>563</v>
      </c>
      <c r="B11" s="109" t="str">
        <f>Semaine!D4</f>
        <v>--</v>
      </c>
      <c r="C11" s="146"/>
      <c r="D11" s="110" t="str">
        <f>'Détail menu'!L6</f>
        <v xml:space="preserve">             </v>
      </c>
      <c r="E11" s="159" t="s">
        <v>568</v>
      </c>
      <c r="F11" s="109" t="str">
        <f>Semaine!D9</f>
        <v>Semoule couscous</v>
      </c>
      <c r="G11" s="146"/>
      <c r="H11" s="110" t="str">
        <f>'Détail menu'!L12</f>
        <v xml:space="preserve">G             </v>
      </c>
      <c r="I11" s="159">
        <v>44887</v>
      </c>
      <c r="J11" s="109" t="str">
        <f>Semaine!D14</f>
        <v>Semoule couscous</v>
      </c>
      <c r="K11" s="146"/>
      <c r="L11" s="110" t="str">
        <f>'Détail menu'!L18</f>
        <v xml:space="preserve">G             </v>
      </c>
      <c r="M11" s="159">
        <v>44894</v>
      </c>
      <c r="N11" s="109" t="str">
        <f>Semaine!D19</f>
        <v>--</v>
      </c>
      <c r="O11" s="146"/>
      <c r="P11" s="110" t="str">
        <f>'Détail menu'!L24</f>
        <v xml:space="preserve">             </v>
      </c>
    </row>
    <row r="12" spans="1:16" s="79" customFormat="1" x14ac:dyDescent="0.3">
      <c r="A12" s="111"/>
      <c r="B12" s="109">
        <f>Semaine!D5</f>
        <v>0</v>
      </c>
      <c r="C12" s="146"/>
      <c r="D12" s="110" t="e">
        <f>'Détail menu'!L7</f>
        <v>#N/A</v>
      </c>
      <c r="E12" s="111"/>
      <c r="F12" s="109" t="str">
        <f>Semaine!D10</f>
        <v>crème fermière</v>
      </c>
      <c r="G12" s="146" t="s">
        <v>78</v>
      </c>
      <c r="H12" s="110" t="str">
        <f>'Détail menu'!L13</f>
        <v xml:space="preserve">       La      </v>
      </c>
      <c r="I12" s="111"/>
      <c r="J12" s="109" t="str">
        <f>Semaine!D15</f>
        <v xml:space="preserve">Fromage </v>
      </c>
      <c r="K12" s="146"/>
      <c r="L12" s="110" t="str">
        <f>'Détail menu'!L19</f>
        <v xml:space="preserve">       La      </v>
      </c>
      <c r="M12" s="111"/>
      <c r="N12" s="109" t="str">
        <f>Semaine!D20</f>
        <v>Velouté aux fruits panachés</v>
      </c>
      <c r="O12" s="146" t="s">
        <v>78</v>
      </c>
      <c r="P12" s="110" t="str">
        <f>'Détail menu'!L25</f>
        <v xml:space="preserve">       La      </v>
      </c>
    </row>
    <row r="13" spans="1:16" s="80" customFormat="1" ht="27.75" customHeight="1" x14ac:dyDescent="0.25">
      <c r="A13" s="112" t="str">
        <f>'Détail menu'!H3</f>
        <v>-</v>
      </c>
      <c r="B13" s="113">
        <f>Semaine!D6</f>
        <v>0</v>
      </c>
      <c r="C13" s="147"/>
      <c r="D13" s="114" t="e">
        <f>'Détail menu'!L8</f>
        <v>#N/A</v>
      </c>
      <c r="E13" s="112" t="str">
        <f>'Détail menu'!H9</f>
        <v>-</v>
      </c>
      <c r="F13" s="113" t="str">
        <f>Semaine!D11</f>
        <v>--</v>
      </c>
      <c r="G13" s="147"/>
      <c r="H13" s="114" t="str">
        <f>'Détail menu'!L14</f>
        <v xml:space="preserve">             </v>
      </c>
      <c r="I13" s="112" t="str">
        <f>'Détail menu'!H15</f>
        <v>-</v>
      </c>
      <c r="J13" s="113" t="str">
        <f>Semaine!D16</f>
        <v xml:space="preserve">Fruit frais </v>
      </c>
      <c r="K13" s="147"/>
      <c r="L13" s="114" t="str">
        <f>'Détail menu'!L20</f>
        <v xml:space="preserve">             </v>
      </c>
      <c r="M13" s="112" t="str">
        <f>'Détail menu'!H21</f>
        <v>Végétarien</v>
      </c>
      <c r="N13" s="113" t="str">
        <f>Semaine!D21</f>
        <v>Barre bretonne</v>
      </c>
      <c r="O13" s="147"/>
      <c r="P13" s="114" t="str">
        <f>'Détail menu'!L26</f>
        <v xml:space="preserve">G    O   La      </v>
      </c>
    </row>
    <row r="14" spans="1:16" s="78" customFormat="1" ht="27.75" customHeight="1" x14ac:dyDescent="0.3">
      <c r="A14" s="115"/>
      <c r="B14" s="116" t="str">
        <f>Semaine!E2</f>
        <v>Friand</v>
      </c>
      <c r="C14" s="148" t="s">
        <v>75</v>
      </c>
      <c r="D14" s="117" t="str">
        <f>'Détail menu'!Q4</f>
        <v xml:space="preserve">G    O   La       </v>
      </c>
      <c r="E14" s="115"/>
      <c r="F14" s="116">
        <f>Semaine!E7</f>
        <v>0</v>
      </c>
      <c r="G14" s="148"/>
      <c r="H14" s="117" t="e">
        <f>'Détail menu'!Q10</f>
        <v>#N/A</v>
      </c>
      <c r="I14" s="115"/>
      <c r="J14" s="116" t="str">
        <f>Semaine!E12</f>
        <v>Salade verte aux croutons</v>
      </c>
      <c r="K14" s="148" t="s">
        <v>75</v>
      </c>
      <c r="L14" s="117" t="str">
        <f>'Détail menu'!Q16</f>
        <v xml:space="preserve">G      M       </v>
      </c>
      <c r="M14" s="115"/>
      <c r="N14" s="116" t="str">
        <f>Semaine!E17</f>
        <v>Vermicelle</v>
      </c>
      <c r="O14" s="148"/>
      <c r="P14" s="117" t="str">
        <f>'Détail menu'!Q22</f>
        <v xml:space="preserve">G             </v>
      </c>
    </row>
    <row r="15" spans="1:16" s="78" customFormat="1" x14ac:dyDescent="0.3">
      <c r="A15" s="118" t="s">
        <v>22</v>
      </c>
      <c r="B15" s="119">
        <f>Semaine!E3</f>
        <v>0</v>
      </c>
      <c r="C15" s="149" t="s">
        <v>75</v>
      </c>
      <c r="D15" s="120" t="e">
        <f>'Détail menu'!Q5</f>
        <v>#N/A</v>
      </c>
      <c r="E15" s="118" t="s">
        <v>22</v>
      </c>
      <c r="F15" s="119">
        <f>Semaine!E8</f>
        <v>0</v>
      </c>
      <c r="G15" s="149"/>
      <c r="H15" s="120" t="e">
        <f>'Détail menu'!Q11</f>
        <v>#N/A</v>
      </c>
      <c r="I15" s="118" t="s">
        <v>22</v>
      </c>
      <c r="J15" s="119" t="str">
        <f>Semaine!E13</f>
        <v>Moules</v>
      </c>
      <c r="K15" s="149"/>
      <c r="L15" s="120" t="str">
        <f>'Détail menu'!Q17</f>
        <v xml:space="preserve">             </v>
      </c>
      <c r="M15" s="118" t="s">
        <v>22</v>
      </c>
      <c r="N15" s="119" t="str">
        <f>Semaine!E18</f>
        <v>Pané de colin</v>
      </c>
      <c r="O15" s="149"/>
      <c r="P15" s="120" t="str">
        <f>'Détail menu'!Q23</f>
        <v xml:space="preserve">G    O P        </v>
      </c>
    </row>
    <row r="16" spans="1:16" s="78" customFormat="1" x14ac:dyDescent="0.3">
      <c r="A16" s="160" t="s">
        <v>564</v>
      </c>
      <c r="B16" s="119">
        <f>Semaine!E4</f>
        <v>0</v>
      </c>
      <c r="C16" s="149"/>
      <c r="D16" s="120" t="e">
        <f>'Détail menu'!Q6</f>
        <v>#N/A</v>
      </c>
      <c r="E16" s="160" t="s">
        <v>569</v>
      </c>
      <c r="F16" s="119">
        <f>Semaine!E9</f>
        <v>0</v>
      </c>
      <c r="G16" s="149"/>
      <c r="H16" s="120" t="e">
        <f>'Détail menu'!Q12</f>
        <v>#N/A</v>
      </c>
      <c r="I16" s="160">
        <v>44888</v>
      </c>
      <c r="J16" s="119" t="str">
        <f>Semaine!E14</f>
        <v>Frites</v>
      </c>
      <c r="K16" s="149" t="s">
        <v>75</v>
      </c>
      <c r="L16" s="120" t="str">
        <f>'Détail menu'!Q18</f>
        <v xml:space="preserve">             </v>
      </c>
      <c r="M16" s="160">
        <v>44895</v>
      </c>
      <c r="N16" s="119" t="str">
        <f>Semaine!E19</f>
        <v>Haricots verts</v>
      </c>
      <c r="O16" s="149"/>
      <c r="P16" s="120" t="str">
        <f>'Détail menu'!Q24</f>
        <v xml:space="preserve">             </v>
      </c>
    </row>
    <row r="17" spans="1:16" s="79" customFormat="1" x14ac:dyDescent="0.3">
      <c r="A17" s="121"/>
      <c r="B17" s="119">
        <f>Semaine!E5</f>
        <v>0</v>
      </c>
      <c r="C17" s="149"/>
      <c r="D17" s="120" t="e">
        <f>'Détail menu'!Q7</f>
        <v>#N/A</v>
      </c>
      <c r="E17" s="121"/>
      <c r="F17" s="119">
        <f>Semaine!E10</f>
        <v>0</v>
      </c>
      <c r="G17" s="149"/>
      <c r="H17" s="120" t="e">
        <f>'Détail menu'!Q13</f>
        <v>#N/A</v>
      </c>
      <c r="I17" s="121"/>
      <c r="J17" s="119" t="str">
        <f>Semaine!E15</f>
        <v>Fromage blanc</v>
      </c>
      <c r="K17" s="149"/>
      <c r="L17" s="120" t="str">
        <f>'Détail menu'!Q19</f>
        <v xml:space="preserve">       La      </v>
      </c>
      <c r="M17" s="121"/>
      <c r="N17" s="119" t="str">
        <f>Semaine!E20</f>
        <v xml:space="preserve">Fromage </v>
      </c>
      <c r="O17" s="149"/>
      <c r="P17" s="120" t="str">
        <f>'Détail menu'!Q25</f>
        <v xml:space="preserve">       La      </v>
      </c>
    </row>
    <row r="18" spans="1:16" s="80" customFormat="1" ht="27.75" customHeight="1" x14ac:dyDescent="0.25">
      <c r="A18" s="122" t="str">
        <f>'Détail menu'!M3</f>
        <v>-</v>
      </c>
      <c r="B18" s="123">
        <f>Semaine!E6</f>
        <v>0</v>
      </c>
      <c r="C18" s="150"/>
      <c r="D18" s="124" t="e">
        <f>'Détail menu'!Q8</f>
        <v>#N/A</v>
      </c>
      <c r="E18" s="122" t="str">
        <f>'Détail menu'!M9</f>
        <v>-</v>
      </c>
      <c r="F18" s="123">
        <f>Semaine!E11</f>
        <v>0</v>
      </c>
      <c r="G18" s="150"/>
      <c r="H18" s="124" t="e">
        <f>'Détail menu'!Q14</f>
        <v>#N/A</v>
      </c>
      <c r="I18" s="122" t="str">
        <f>'Détail menu'!M15</f>
        <v>-</v>
      </c>
      <c r="J18" s="123" t="str">
        <f>Semaine!E16</f>
        <v>Sablé</v>
      </c>
      <c r="K18" s="150"/>
      <c r="L18" s="124" t="str">
        <f>'Détail menu'!Q20</f>
        <v xml:space="preserve">G    O   La      </v>
      </c>
      <c r="M18" s="122" t="str">
        <f>'Détail menu'!M21</f>
        <v>-</v>
      </c>
      <c r="N18" s="123" t="str">
        <f>Semaine!E21</f>
        <v xml:space="preserve">Fruit frais </v>
      </c>
      <c r="O18" s="150"/>
      <c r="P18" s="124" t="str">
        <f>'Détail menu'!Q26</f>
        <v xml:space="preserve">             </v>
      </c>
    </row>
    <row r="19" spans="1:16" s="78" customFormat="1" ht="27.75" customHeight="1" x14ac:dyDescent="0.3">
      <c r="A19" s="125"/>
      <c r="B19" s="126">
        <f>Semaine!F2</f>
        <v>0</v>
      </c>
      <c r="C19" s="151" t="s">
        <v>75</v>
      </c>
      <c r="D19" s="127" t="e">
        <f>'Détail menu'!V4</f>
        <v>#N/A</v>
      </c>
      <c r="E19" s="125"/>
      <c r="F19" s="126">
        <f>Semaine!F7</f>
        <v>0</v>
      </c>
      <c r="G19" s="151"/>
      <c r="H19" s="127" t="e">
        <f>'Détail menu'!V10</f>
        <v>#N/A</v>
      </c>
      <c r="I19" s="125"/>
      <c r="J19" s="126" t="str">
        <f>Semaine!F12</f>
        <v>Potage de légumes</v>
      </c>
      <c r="K19" s="151" t="s">
        <v>75</v>
      </c>
      <c r="L19" s="127" t="str">
        <f>'Détail menu'!V16</f>
        <v xml:space="preserve">             </v>
      </c>
      <c r="M19" s="125"/>
      <c r="N19" s="126" t="str">
        <f>Semaine!F17</f>
        <v>Potage de légumes</v>
      </c>
      <c r="O19" s="151" t="s">
        <v>75</v>
      </c>
      <c r="P19" s="127" t="str">
        <f>'Détail menu'!V22</f>
        <v xml:space="preserve">             </v>
      </c>
    </row>
    <row r="20" spans="1:16" s="78" customFormat="1" x14ac:dyDescent="0.3">
      <c r="A20" s="128" t="s">
        <v>23</v>
      </c>
      <c r="B20" s="129">
        <f>Semaine!F3</f>
        <v>0</v>
      </c>
      <c r="C20" s="152" t="s">
        <v>78</v>
      </c>
      <c r="D20" s="130" t="e">
        <f>'Détail menu'!V5</f>
        <v>#N/A</v>
      </c>
      <c r="E20" s="128" t="s">
        <v>23</v>
      </c>
      <c r="F20" s="129">
        <f>Semaine!F8</f>
        <v>0</v>
      </c>
      <c r="G20" s="152" t="s">
        <v>78</v>
      </c>
      <c r="H20" s="130" t="e">
        <f>'Détail menu'!V11</f>
        <v>#N/A</v>
      </c>
      <c r="I20" s="128" t="s">
        <v>23</v>
      </c>
      <c r="J20" s="129" t="str">
        <f>Semaine!F13</f>
        <v>Boulette de bœuf</v>
      </c>
      <c r="K20" s="152"/>
      <c r="L20" s="130" t="str">
        <f>'Détail menu'!V17</f>
        <v xml:space="preserve">             </v>
      </c>
      <c r="M20" s="128" t="s">
        <v>23</v>
      </c>
      <c r="N20" s="129" t="str">
        <f>Semaine!F18</f>
        <v>Poulet rôti</v>
      </c>
      <c r="O20" s="152" t="s">
        <v>78</v>
      </c>
      <c r="P20" s="130" t="str">
        <f>'Détail menu'!V23</f>
        <v xml:space="preserve">             </v>
      </c>
    </row>
    <row r="21" spans="1:16" s="78" customFormat="1" x14ac:dyDescent="0.3">
      <c r="A21" s="161" t="s">
        <v>565</v>
      </c>
      <c r="B21" s="129">
        <f>Semaine!F4</f>
        <v>0</v>
      </c>
      <c r="C21" s="152"/>
      <c r="D21" s="130" t="e">
        <f>'Détail menu'!V6</f>
        <v>#N/A</v>
      </c>
      <c r="E21" s="161" t="s">
        <v>570</v>
      </c>
      <c r="F21" s="129">
        <f>Semaine!F9</f>
        <v>0</v>
      </c>
      <c r="G21" s="152" t="s">
        <v>75</v>
      </c>
      <c r="H21" s="130" t="e">
        <f>'Détail menu'!V12</f>
        <v>#N/A</v>
      </c>
      <c r="I21" s="161">
        <v>44889</v>
      </c>
      <c r="J21" s="129" t="str">
        <f>Semaine!F14</f>
        <v>Haricots verts</v>
      </c>
      <c r="K21" s="152"/>
      <c r="L21" s="130" t="str">
        <f>'Détail menu'!V18</f>
        <v xml:space="preserve">             </v>
      </c>
      <c r="M21" s="161">
        <v>44896</v>
      </c>
      <c r="N21" s="129" t="str">
        <f>Semaine!F19</f>
        <v>Coquillettes</v>
      </c>
      <c r="O21" s="152"/>
      <c r="P21" s="130" t="str">
        <f>'Détail menu'!V24</f>
        <v xml:space="preserve">G       La       </v>
      </c>
    </row>
    <row r="22" spans="1:16" s="79" customFormat="1" x14ac:dyDescent="0.3">
      <c r="A22" s="131"/>
      <c r="B22" s="129" t="str">
        <f>Semaine!F5</f>
        <v>Fromage blanc</v>
      </c>
      <c r="C22" s="152"/>
      <c r="D22" s="130" t="str">
        <f>'Détail menu'!V7</f>
        <v xml:space="preserve">       La      </v>
      </c>
      <c r="E22" s="131"/>
      <c r="F22" s="129">
        <f>Semaine!F10</f>
        <v>0</v>
      </c>
      <c r="G22" s="152"/>
      <c r="H22" s="130" t="e">
        <f>'Détail menu'!V13</f>
        <v>#N/A</v>
      </c>
      <c r="I22" s="131"/>
      <c r="J22" s="129" t="str">
        <f>Semaine!F15</f>
        <v>--</v>
      </c>
      <c r="K22" s="152"/>
      <c r="L22" s="130" t="str">
        <f>'Détail menu'!V19</f>
        <v xml:space="preserve">             </v>
      </c>
      <c r="M22" s="131"/>
      <c r="N22" s="129" t="str">
        <f>Semaine!F20</f>
        <v xml:space="preserve">Fromage </v>
      </c>
      <c r="O22" s="152"/>
      <c r="P22" s="130" t="str">
        <f>'Détail menu'!V25</f>
        <v xml:space="preserve">       La      </v>
      </c>
    </row>
    <row r="23" spans="1:16" s="80" customFormat="1" ht="27.75" customHeight="1" x14ac:dyDescent="0.25">
      <c r="A23" s="132" t="str">
        <f>'Détail menu'!R3</f>
        <v>-</v>
      </c>
      <c r="B23" s="133">
        <f>Semaine!F6</f>
        <v>0</v>
      </c>
      <c r="C23" s="153"/>
      <c r="D23" s="134" t="e">
        <f>'Détail menu'!V8</f>
        <v>#N/A</v>
      </c>
      <c r="E23" s="132" t="str">
        <f>'Détail menu'!R9</f>
        <v>-</v>
      </c>
      <c r="F23" s="133">
        <f>Semaine!F11</f>
        <v>0</v>
      </c>
      <c r="G23" s="153"/>
      <c r="H23" s="134" t="e">
        <f>'Détail menu'!V14</f>
        <v>#N/A</v>
      </c>
      <c r="I23" s="132" t="str">
        <f>'Détail menu'!R15</f>
        <v>-</v>
      </c>
      <c r="J23" s="133" t="str">
        <f>Semaine!F16</f>
        <v>Eclair au chocolat</v>
      </c>
      <c r="K23" s="153"/>
      <c r="L23" s="134" t="str">
        <f>'Détail menu'!V20</f>
        <v xml:space="preserve">             </v>
      </c>
      <c r="M23" s="132" t="str">
        <f>'Détail menu'!R21</f>
        <v>-</v>
      </c>
      <c r="N23" s="133" t="str">
        <f>Semaine!F21</f>
        <v xml:space="preserve">Fruit frais </v>
      </c>
      <c r="O23" s="153"/>
      <c r="P23" s="134" t="str">
        <f>'Détail menu'!V26</f>
        <v xml:space="preserve">             </v>
      </c>
    </row>
    <row r="24" spans="1:16" s="78" customFormat="1" ht="27.75" customHeight="1" x14ac:dyDescent="0.3">
      <c r="A24" s="88"/>
      <c r="B24" s="89">
        <f>Semaine!G2</f>
        <v>0</v>
      </c>
      <c r="C24" s="154"/>
      <c r="D24" s="90" t="e">
        <f>'Détail menu'!AA4</f>
        <v>#N/A</v>
      </c>
      <c r="E24" s="88"/>
      <c r="F24" s="89" t="str">
        <f>Semaine!G7</f>
        <v>Friand</v>
      </c>
      <c r="G24" s="154"/>
      <c r="H24" s="90" t="str">
        <f>'Détail menu'!AA10</f>
        <v xml:space="preserve">G    O   La       </v>
      </c>
      <c r="I24" s="88"/>
      <c r="J24" s="89" t="str">
        <f>Semaine!G12</f>
        <v>Pâté de campagne</v>
      </c>
      <c r="K24" s="154" t="s">
        <v>78</v>
      </c>
      <c r="L24" s="90"/>
      <c r="M24" s="88"/>
      <c r="N24" s="89" t="str">
        <f>Semaine!G17</f>
        <v>Chou-fleur vinaigrette</v>
      </c>
      <c r="O24" s="154" t="s">
        <v>75</v>
      </c>
      <c r="P24" s="90" t="str">
        <f>'Détail menu'!AA22</f>
        <v xml:space="preserve">      M       </v>
      </c>
    </row>
    <row r="25" spans="1:16" s="78" customFormat="1" x14ac:dyDescent="0.3">
      <c r="A25" s="91" t="s">
        <v>24</v>
      </c>
      <c r="B25" s="92" t="str">
        <f>Semaine!G3</f>
        <v>Steack haché</v>
      </c>
      <c r="C25" s="155" t="s">
        <v>78</v>
      </c>
      <c r="D25" s="93" t="str">
        <f>'Détail menu'!AA5</f>
        <v xml:space="preserve">             </v>
      </c>
      <c r="E25" s="91" t="s">
        <v>24</v>
      </c>
      <c r="F25" s="92">
        <f>Semaine!G8</f>
        <v>0</v>
      </c>
      <c r="G25" s="155" t="s">
        <v>78</v>
      </c>
      <c r="H25" s="93" t="e">
        <f>'Détail menu'!AA11</f>
        <v>#N/A</v>
      </c>
      <c r="I25" s="91" t="s">
        <v>24</v>
      </c>
      <c r="J25" s="92" t="str">
        <f>Semaine!G13</f>
        <v>Escalope de volaille</v>
      </c>
      <c r="K25" s="155"/>
      <c r="L25" s="93" t="str">
        <f>'Détail menu'!AA17</f>
        <v xml:space="preserve">       La       </v>
      </c>
      <c r="M25" s="91" t="s">
        <v>24</v>
      </c>
      <c r="N25" s="92" t="str">
        <f>Semaine!G18</f>
        <v>Rôti de porc</v>
      </c>
      <c r="O25" s="155" t="s">
        <v>78</v>
      </c>
      <c r="P25" s="93" t="str">
        <f>'Détail menu'!AA23</f>
        <v xml:space="preserve">             </v>
      </c>
    </row>
    <row r="26" spans="1:16" s="78" customFormat="1" x14ac:dyDescent="0.3">
      <c r="A26" s="162" t="s">
        <v>566</v>
      </c>
      <c r="B26" s="92" t="str">
        <f>Semaine!G4</f>
        <v>Frites</v>
      </c>
      <c r="C26" s="155" t="s">
        <v>75</v>
      </c>
      <c r="D26" s="93" t="str">
        <f>'Détail menu'!AA6</f>
        <v xml:space="preserve">             </v>
      </c>
      <c r="E26" s="162" t="s">
        <v>571</v>
      </c>
      <c r="F26" s="92">
        <f>Semaine!G9</f>
        <v>0</v>
      </c>
      <c r="G26" s="155"/>
      <c r="H26" s="93" t="e">
        <f>'Détail menu'!AA12</f>
        <v>#N/A</v>
      </c>
      <c r="I26" s="162">
        <v>44890</v>
      </c>
      <c r="J26" s="92" t="str">
        <f>Semaine!G14</f>
        <v>Gratin de chou-fleur</v>
      </c>
      <c r="K26" s="155" t="s">
        <v>75</v>
      </c>
      <c r="L26" s="93" t="str">
        <f>'Détail menu'!AA18</f>
        <v xml:space="preserve">G    O   La       </v>
      </c>
      <c r="M26" s="162">
        <v>44897</v>
      </c>
      <c r="N26" s="92" t="str">
        <f>Semaine!G19</f>
        <v>Frites</v>
      </c>
      <c r="O26" s="155"/>
      <c r="P26" s="93" t="str">
        <f>'Détail menu'!AA24</f>
        <v xml:space="preserve">             </v>
      </c>
    </row>
    <row r="27" spans="1:16" s="79" customFormat="1" x14ac:dyDescent="0.3">
      <c r="A27" s="94"/>
      <c r="B27" s="92">
        <f>Semaine!G5</f>
        <v>0</v>
      </c>
      <c r="C27" s="155"/>
      <c r="D27" s="93" t="e">
        <f>'Détail menu'!AA7</f>
        <v>#N/A</v>
      </c>
      <c r="E27" s="94"/>
      <c r="F27" s="92">
        <f>Semaine!G10</f>
        <v>0</v>
      </c>
      <c r="G27" s="155"/>
      <c r="H27" s="93" t="e">
        <f>'Détail menu'!AA13</f>
        <v>#N/A</v>
      </c>
      <c r="I27" s="94"/>
      <c r="J27" s="92" t="str">
        <f>Semaine!G15</f>
        <v xml:space="preserve">Fromage </v>
      </c>
      <c r="K27" s="155"/>
      <c r="L27" s="93" t="str">
        <f>'Détail menu'!AA19</f>
        <v xml:space="preserve">       La      </v>
      </c>
      <c r="M27" s="94" t="s">
        <v>517</v>
      </c>
      <c r="N27" s="92" t="str">
        <f>Semaine!G20</f>
        <v>Yaourt aux fruits</v>
      </c>
      <c r="O27" s="155"/>
      <c r="P27" s="93" t="str">
        <f>'Détail menu'!AA25</f>
        <v xml:space="preserve">       La      </v>
      </c>
    </row>
    <row r="28" spans="1:16" s="80" customFormat="1" ht="27.75" customHeight="1" x14ac:dyDescent="0.25">
      <c r="A28" s="135" t="str">
        <f>'Détail menu'!W3</f>
        <v>-</v>
      </c>
      <c r="B28" s="136">
        <f>Semaine!G6</f>
        <v>0</v>
      </c>
      <c r="C28" s="156"/>
      <c r="D28" s="137" t="e">
        <f>'Détail menu'!AA8</f>
        <v>#N/A</v>
      </c>
      <c r="E28" s="135" t="str">
        <f>'Détail menu'!W9</f>
        <v>-</v>
      </c>
      <c r="F28" s="136">
        <f>Semaine!G11</f>
        <v>0</v>
      </c>
      <c r="G28" s="156"/>
      <c r="H28" s="137" t="e">
        <f>'Détail menu'!AA14</f>
        <v>#N/A</v>
      </c>
      <c r="I28" s="135" t="str">
        <f>'Détail menu'!W15</f>
        <v>-</v>
      </c>
      <c r="J28" s="136" t="str">
        <f>Semaine!G16</f>
        <v xml:space="preserve">Fruit frais </v>
      </c>
      <c r="K28" s="156"/>
      <c r="L28" s="137" t="str">
        <f>'Détail menu'!AA20</f>
        <v xml:space="preserve">             </v>
      </c>
      <c r="M28" s="135" t="str">
        <f>'Détail menu'!W21</f>
        <v>-</v>
      </c>
      <c r="N28" s="136" t="str">
        <f>Semaine!G21</f>
        <v>--</v>
      </c>
      <c r="O28" s="156" t="s">
        <v>552</v>
      </c>
      <c r="P28" s="137" t="str">
        <f>'Détail menu'!AA26</f>
        <v xml:space="preserve">             </v>
      </c>
    </row>
    <row r="29" spans="1:16" x14ac:dyDescent="0.3">
      <c r="A29" s="67"/>
      <c r="B29" s="67"/>
      <c r="C29" s="36"/>
      <c r="D29" s="66"/>
      <c r="E29" s="67"/>
      <c r="F29" s="67"/>
      <c r="G29" s="36"/>
      <c r="H29" s="66"/>
      <c r="I29" s="67"/>
      <c r="J29" s="67"/>
      <c r="K29" s="36"/>
      <c r="L29" s="66"/>
      <c r="M29" s="67"/>
      <c r="N29" s="67"/>
      <c r="O29" s="36"/>
      <c r="P29" s="66"/>
    </row>
    <row r="30" spans="1:16" ht="26.25" customHeight="1" x14ac:dyDescent="0.3">
      <c r="A30" s="70" t="s">
        <v>74</v>
      </c>
      <c r="B30" s="67"/>
      <c r="C30" s="68"/>
      <c r="D30" s="68"/>
      <c r="E30" s="70" t="s">
        <v>74</v>
      </c>
      <c r="F30" s="67"/>
      <c r="G30" s="68"/>
      <c r="H30" s="68"/>
      <c r="I30" s="70" t="s">
        <v>74</v>
      </c>
      <c r="J30" s="67"/>
      <c r="K30" s="68"/>
      <c r="L30" s="68"/>
      <c r="M30" s="70" t="s">
        <v>74</v>
      </c>
      <c r="N30" s="67"/>
      <c r="O30" s="68"/>
      <c r="P30" s="68"/>
    </row>
    <row r="31" spans="1:16" s="73" customFormat="1" ht="20.25" customHeight="1" x14ac:dyDescent="0.25">
      <c r="A31" s="71" t="s">
        <v>75</v>
      </c>
      <c r="B31" s="76" t="s">
        <v>76</v>
      </c>
      <c r="C31" s="71" t="s">
        <v>78</v>
      </c>
      <c r="D31" s="76" t="s">
        <v>77</v>
      </c>
      <c r="E31" s="71" t="s">
        <v>75</v>
      </c>
      <c r="F31" s="76" t="s">
        <v>76</v>
      </c>
      <c r="G31" s="71" t="s">
        <v>78</v>
      </c>
      <c r="H31" s="76" t="s">
        <v>77</v>
      </c>
      <c r="I31" s="71" t="s">
        <v>75</v>
      </c>
      <c r="J31" s="76" t="s">
        <v>76</v>
      </c>
      <c r="K31" s="71" t="s">
        <v>78</v>
      </c>
      <c r="L31" s="76" t="s">
        <v>77</v>
      </c>
      <c r="M31" s="71" t="s">
        <v>75</v>
      </c>
      <c r="N31" s="76" t="s">
        <v>76</v>
      </c>
      <c r="O31" s="71" t="s">
        <v>78</v>
      </c>
      <c r="P31" s="76" t="s">
        <v>77</v>
      </c>
    </row>
    <row r="32" spans="1:16" s="73" customFormat="1" ht="20.25" customHeight="1" x14ac:dyDescent="0.25">
      <c r="B32" s="157" t="s">
        <v>392</v>
      </c>
      <c r="F32" s="157" t="s">
        <v>392</v>
      </c>
      <c r="J32" s="157" t="s">
        <v>392</v>
      </c>
      <c r="N32" s="157" t="s">
        <v>392</v>
      </c>
    </row>
    <row r="33" spans="1:16" s="73" customFormat="1" ht="20.25" customHeight="1" x14ac:dyDescent="0.25">
      <c r="A33" s="72" t="s">
        <v>382</v>
      </c>
      <c r="B33" s="77" t="s">
        <v>359</v>
      </c>
      <c r="C33" s="72" t="s">
        <v>388</v>
      </c>
      <c r="D33" s="77" t="s">
        <v>361</v>
      </c>
      <c r="E33" s="72" t="s">
        <v>382</v>
      </c>
      <c r="F33" s="77" t="s">
        <v>359</v>
      </c>
      <c r="G33" s="72" t="s">
        <v>388</v>
      </c>
      <c r="H33" s="77" t="s">
        <v>361</v>
      </c>
      <c r="I33" s="72" t="s">
        <v>382</v>
      </c>
      <c r="J33" s="77" t="s">
        <v>359</v>
      </c>
      <c r="K33" s="72" t="s">
        <v>388</v>
      </c>
      <c r="L33" s="77" t="s">
        <v>361</v>
      </c>
      <c r="M33" s="72" t="s">
        <v>382</v>
      </c>
      <c r="N33" s="77" t="s">
        <v>359</v>
      </c>
      <c r="O33" s="72" t="s">
        <v>388</v>
      </c>
      <c r="P33" s="77" t="s">
        <v>361</v>
      </c>
    </row>
    <row r="34" spans="1:16" ht="20.25" customHeight="1" x14ac:dyDescent="0.3">
      <c r="A34" s="72" t="s">
        <v>383</v>
      </c>
      <c r="B34" s="77" t="s">
        <v>358</v>
      </c>
      <c r="C34" s="72" t="s">
        <v>389</v>
      </c>
      <c r="D34" s="77" t="s">
        <v>284</v>
      </c>
      <c r="E34" s="72" t="s">
        <v>383</v>
      </c>
      <c r="F34" s="77" t="s">
        <v>358</v>
      </c>
      <c r="G34" s="72" t="s">
        <v>389</v>
      </c>
      <c r="H34" s="77" t="s">
        <v>284</v>
      </c>
      <c r="I34" s="72" t="s">
        <v>383</v>
      </c>
      <c r="J34" s="77" t="s">
        <v>358</v>
      </c>
      <c r="K34" s="72" t="s">
        <v>389</v>
      </c>
      <c r="L34" s="77" t="s">
        <v>284</v>
      </c>
      <c r="M34" s="72" t="s">
        <v>383</v>
      </c>
      <c r="N34" s="77" t="s">
        <v>358</v>
      </c>
      <c r="O34" s="72" t="s">
        <v>389</v>
      </c>
      <c r="P34" s="77" t="s">
        <v>284</v>
      </c>
    </row>
    <row r="35" spans="1:16" ht="20.25" customHeight="1" x14ac:dyDescent="0.3">
      <c r="A35" s="72" t="s">
        <v>380</v>
      </c>
      <c r="B35" s="77" t="s">
        <v>355</v>
      </c>
      <c r="C35" s="72" t="s">
        <v>381</v>
      </c>
      <c r="D35" s="77" t="s">
        <v>356</v>
      </c>
      <c r="E35" s="72" t="s">
        <v>380</v>
      </c>
      <c r="F35" s="77" t="s">
        <v>355</v>
      </c>
      <c r="G35" s="72" t="s">
        <v>381</v>
      </c>
      <c r="H35" s="77" t="s">
        <v>356</v>
      </c>
      <c r="I35" s="72" t="s">
        <v>380</v>
      </c>
      <c r="J35" s="77" t="s">
        <v>355</v>
      </c>
      <c r="K35" s="72" t="s">
        <v>381</v>
      </c>
      <c r="L35" s="77" t="s">
        <v>356</v>
      </c>
      <c r="M35" s="72" t="s">
        <v>380</v>
      </c>
      <c r="N35" s="77" t="s">
        <v>355</v>
      </c>
      <c r="O35" s="72" t="s">
        <v>381</v>
      </c>
      <c r="P35" s="77" t="s">
        <v>356</v>
      </c>
    </row>
    <row r="36" spans="1:16" ht="20.25" customHeight="1" x14ac:dyDescent="0.3">
      <c r="A36" s="72" t="s">
        <v>384</v>
      </c>
      <c r="B36" s="77" t="s">
        <v>354</v>
      </c>
      <c r="C36" s="72" t="s">
        <v>379</v>
      </c>
      <c r="D36" s="77" t="s">
        <v>353</v>
      </c>
      <c r="E36" s="72" t="s">
        <v>384</v>
      </c>
      <c r="F36" s="77" t="s">
        <v>354</v>
      </c>
      <c r="G36" s="72" t="s">
        <v>379</v>
      </c>
      <c r="H36" s="77" t="s">
        <v>353</v>
      </c>
      <c r="I36" s="72" t="s">
        <v>384</v>
      </c>
      <c r="J36" s="77" t="s">
        <v>354</v>
      </c>
      <c r="K36" s="72" t="s">
        <v>379</v>
      </c>
      <c r="L36" s="77" t="s">
        <v>353</v>
      </c>
      <c r="M36" s="72" t="s">
        <v>384</v>
      </c>
      <c r="N36" s="77" t="s">
        <v>354</v>
      </c>
      <c r="O36" s="72" t="s">
        <v>379</v>
      </c>
      <c r="P36" s="77" t="s">
        <v>353</v>
      </c>
    </row>
    <row r="37" spans="1:16" ht="20.25" customHeight="1" x14ac:dyDescent="0.3">
      <c r="A37" s="72" t="s">
        <v>378</v>
      </c>
      <c r="B37" s="77" t="s">
        <v>352</v>
      </c>
      <c r="C37" s="72" t="s">
        <v>390</v>
      </c>
      <c r="D37" s="77" t="s">
        <v>360</v>
      </c>
      <c r="E37" s="72" t="s">
        <v>378</v>
      </c>
      <c r="F37" s="77" t="s">
        <v>352</v>
      </c>
      <c r="G37" s="72" t="s">
        <v>390</v>
      </c>
      <c r="H37" s="77" t="s">
        <v>360</v>
      </c>
      <c r="I37" s="72" t="s">
        <v>378</v>
      </c>
      <c r="J37" s="77" t="s">
        <v>352</v>
      </c>
      <c r="K37" s="72" t="s">
        <v>390</v>
      </c>
      <c r="L37" s="77" t="s">
        <v>360</v>
      </c>
      <c r="M37" s="72" t="s">
        <v>378</v>
      </c>
      <c r="N37" s="77" t="s">
        <v>352</v>
      </c>
      <c r="O37" s="72" t="s">
        <v>390</v>
      </c>
      <c r="P37" s="77" t="s">
        <v>360</v>
      </c>
    </row>
    <row r="38" spans="1:16" ht="20.25" customHeight="1" x14ac:dyDescent="0.3">
      <c r="A38" s="72" t="s">
        <v>385</v>
      </c>
      <c r="B38" s="77" t="s">
        <v>185</v>
      </c>
      <c r="C38" s="72" t="s">
        <v>391</v>
      </c>
      <c r="D38" s="77" t="s">
        <v>363</v>
      </c>
      <c r="E38" s="72" t="s">
        <v>385</v>
      </c>
      <c r="F38" s="77" t="s">
        <v>185</v>
      </c>
      <c r="G38" s="72" t="s">
        <v>391</v>
      </c>
      <c r="H38" s="77" t="s">
        <v>363</v>
      </c>
      <c r="I38" s="72" t="s">
        <v>385</v>
      </c>
      <c r="J38" s="77" t="s">
        <v>185</v>
      </c>
      <c r="K38" s="72" t="s">
        <v>391</v>
      </c>
      <c r="L38" s="77" t="s">
        <v>363</v>
      </c>
      <c r="M38" s="72" t="s">
        <v>385</v>
      </c>
      <c r="N38" s="77" t="s">
        <v>185</v>
      </c>
      <c r="O38" s="72" t="s">
        <v>391</v>
      </c>
      <c r="P38" s="77" t="s">
        <v>363</v>
      </c>
    </row>
    <row r="39" spans="1:16" x14ac:dyDescent="0.3">
      <c r="A39" s="72" t="s">
        <v>386</v>
      </c>
      <c r="B39" s="77" t="s">
        <v>362</v>
      </c>
      <c r="C39" s="72" t="s">
        <v>387</v>
      </c>
      <c r="D39" s="77" t="s">
        <v>357</v>
      </c>
      <c r="E39" s="72" t="s">
        <v>386</v>
      </c>
      <c r="F39" s="77" t="s">
        <v>362</v>
      </c>
      <c r="G39" s="72" t="s">
        <v>387</v>
      </c>
      <c r="H39" s="77" t="s">
        <v>357</v>
      </c>
      <c r="I39" s="72" t="s">
        <v>386</v>
      </c>
      <c r="J39" s="77" t="s">
        <v>362</v>
      </c>
      <c r="K39" s="72" t="s">
        <v>387</v>
      </c>
      <c r="L39" s="77" t="s">
        <v>357</v>
      </c>
      <c r="M39" s="72" t="s">
        <v>386</v>
      </c>
      <c r="N39" s="77" t="s">
        <v>362</v>
      </c>
      <c r="O39" s="72" t="s">
        <v>387</v>
      </c>
      <c r="P39" s="77" t="s">
        <v>357</v>
      </c>
    </row>
  </sheetData>
  <sheetProtection password="DD12" sheet="1" objects="1" scenarios="1"/>
  <mergeCells count="8">
    <mergeCell ref="M1:P1"/>
    <mergeCell ref="M2:P2"/>
    <mergeCell ref="A1:D1"/>
    <mergeCell ref="A2:D2"/>
    <mergeCell ref="E1:H1"/>
    <mergeCell ref="E2:H2"/>
    <mergeCell ref="I1:L1"/>
    <mergeCell ref="I2:L2"/>
  </mergeCells>
  <printOptions horizontalCentered="1" verticalCentered="1"/>
  <pageMargins left="0.37" right="0.26" top="0.28000000000000003" bottom="0.47" header="0.16" footer="0.17"/>
  <pageSetup paperSize="9" scale="91" orientation="portrait" r:id="rId1"/>
  <headerFooter>
    <oddFooter>&amp;L&amp;"-,Gras italique"&amp;12Les menus peuvent être modifiés en fonction des approvisionnements.</oddFooter>
  </headerFooter>
  <colBreaks count="3" manualBreakCount="3">
    <brk id="4" max="1048575" man="1"/>
    <brk id="8" max="1048575" man="1"/>
    <brk id="1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37"/>
  <sheetViews>
    <sheetView zoomScale="96" zoomScaleNormal="96" workbookViewId="0">
      <selection activeCell="V2" sqref="V2"/>
    </sheetView>
  </sheetViews>
  <sheetFormatPr baseColWidth="10" defaultColWidth="11.42578125" defaultRowHeight="15" x14ac:dyDescent="0.25"/>
  <cols>
    <col min="1" max="1" width="22.7109375" style="47" customWidth="1"/>
    <col min="2" max="2" width="18.140625" style="47" customWidth="1"/>
    <col min="3" max="3" width="8.42578125" style="47" customWidth="1"/>
    <col min="4" max="4" width="11.42578125" style="47"/>
    <col min="5" max="5" width="5.7109375" style="47" customWidth="1"/>
    <col min="6" max="6" width="22.7109375" style="47" customWidth="1"/>
    <col min="7" max="7" width="18.140625" style="47" customWidth="1"/>
    <col min="8" max="8" width="8.42578125" style="47" customWidth="1"/>
    <col min="9" max="9" width="11.42578125" style="47"/>
    <col min="10" max="10" width="5.7109375" style="47" customWidth="1"/>
    <col min="11" max="11" width="22.7109375" style="47" customWidth="1"/>
    <col min="12" max="12" width="18.140625" style="47" customWidth="1"/>
    <col min="13" max="13" width="8.42578125" style="47" customWidth="1"/>
    <col min="14" max="14" width="11.42578125" style="47"/>
    <col min="15" max="15" width="5.7109375" style="47" customWidth="1"/>
    <col min="16" max="16" width="22.7109375" style="47" customWidth="1"/>
    <col min="17" max="17" width="18.140625" style="47" customWidth="1"/>
    <col min="18" max="18" width="8.42578125" style="47" customWidth="1"/>
    <col min="19" max="19" width="11.42578125" style="47"/>
    <col min="20" max="20" width="5.7109375" style="47" customWidth="1"/>
    <col min="21" max="21" width="22.7109375" style="47" customWidth="1"/>
    <col min="22" max="22" width="18.140625" style="47" customWidth="1"/>
    <col min="23" max="23" width="8.42578125" style="47" customWidth="1"/>
    <col min="24" max="24" width="11.42578125" style="47"/>
    <col min="25" max="25" width="5.7109375" style="47" customWidth="1"/>
    <col min="26" max="16384" width="11.42578125" style="47"/>
  </cols>
  <sheetData>
    <row r="1" spans="1:25" s="40" customFormat="1" x14ac:dyDescent="0.25">
      <c r="A1" s="38" t="s">
        <v>68</v>
      </c>
      <c r="B1" s="55">
        <v>44872</v>
      </c>
      <c r="C1" s="39"/>
      <c r="D1" s="39" t="s">
        <v>69</v>
      </c>
      <c r="E1" s="37">
        <v>70</v>
      </c>
      <c r="F1" s="38" t="s">
        <v>21</v>
      </c>
      <c r="G1" s="55">
        <v>44873</v>
      </c>
      <c r="H1" s="39"/>
      <c r="I1" s="39" t="s">
        <v>69</v>
      </c>
      <c r="J1" s="37">
        <v>70</v>
      </c>
      <c r="K1" s="38" t="s">
        <v>22</v>
      </c>
      <c r="L1" s="55">
        <v>44874</v>
      </c>
      <c r="M1" s="39"/>
      <c r="N1" s="39" t="s">
        <v>69</v>
      </c>
      <c r="O1" s="37">
        <v>60</v>
      </c>
      <c r="P1" s="38" t="s">
        <v>23</v>
      </c>
      <c r="Q1" s="55">
        <v>44875</v>
      </c>
      <c r="R1" s="39"/>
      <c r="S1" s="39" t="s">
        <v>69</v>
      </c>
      <c r="T1" s="37">
        <v>70</v>
      </c>
      <c r="U1" s="38" t="s">
        <v>24</v>
      </c>
      <c r="V1" s="55">
        <v>44876</v>
      </c>
      <c r="W1" s="39"/>
      <c r="X1" s="39" t="s">
        <v>69</v>
      </c>
      <c r="Y1" s="37">
        <v>70</v>
      </c>
    </row>
    <row r="2" spans="1:25" s="40" customFormat="1" ht="30" x14ac:dyDescent="0.25">
      <c r="A2" s="41" t="s">
        <v>70</v>
      </c>
      <c r="B2" s="42" t="s">
        <v>71</v>
      </c>
      <c r="C2" s="42" t="s">
        <v>72</v>
      </c>
      <c r="D2" s="42" t="s">
        <v>73</v>
      </c>
      <c r="E2" s="43"/>
      <c r="F2" s="41" t="s">
        <v>70</v>
      </c>
      <c r="G2" s="42" t="s">
        <v>71</v>
      </c>
      <c r="H2" s="42" t="s">
        <v>72</v>
      </c>
      <c r="I2" s="42" t="s">
        <v>73</v>
      </c>
      <c r="J2" s="43"/>
      <c r="K2" s="41" t="s">
        <v>70</v>
      </c>
      <c r="L2" s="42" t="s">
        <v>71</v>
      </c>
      <c r="M2" s="42" t="s">
        <v>72</v>
      </c>
      <c r="N2" s="42" t="s">
        <v>73</v>
      </c>
      <c r="O2" s="43"/>
      <c r="P2" s="41" t="s">
        <v>70</v>
      </c>
      <c r="Q2" s="42" t="s">
        <v>71</v>
      </c>
      <c r="R2" s="42" t="s">
        <v>72</v>
      </c>
      <c r="S2" s="42" t="s">
        <v>73</v>
      </c>
      <c r="T2" s="43"/>
      <c r="U2" s="41" t="s">
        <v>70</v>
      </c>
      <c r="V2" s="42" t="s">
        <v>71</v>
      </c>
      <c r="W2" s="42" t="s">
        <v>72</v>
      </c>
      <c r="X2" s="42" t="s">
        <v>73</v>
      </c>
      <c r="Y2" s="43"/>
    </row>
    <row r="3" spans="1:25" x14ac:dyDescent="0.25">
      <c r="A3" s="44">
        <f>Semaine!C2</f>
        <v>0</v>
      </c>
      <c r="B3" s="45" t="e">
        <f>INDEX(Entrées!$A$2:$Y$395,MATCH(A3,Entrées!$A$2:$A$395,0),5)</f>
        <v>#N/A</v>
      </c>
      <c r="C3" s="45" t="e">
        <f>INDEX(Entrées!$A$2:$Y$395,MATCH(A3,Entrées!$A$2:$A$395,0),6)</f>
        <v>#N/A</v>
      </c>
      <c r="D3" s="45" t="e">
        <f>C3*$E$1</f>
        <v>#N/A</v>
      </c>
      <c r="E3" s="46" t="e">
        <f>INDEX(Entrées!$A$2:$Y$395,MATCH(A3,Entrées!$A$2:$A$395,0),7)</f>
        <v>#N/A</v>
      </c>
      <c r="F3" s="44" t="str">
        <f>Semaine!D2</f>
        <v xml:space="preserve">Salade verte fromage </v>
      </c>
      <c r="G3" s="45" t="str">
        <f>INDEX(Entrées!$A$2:$Y$395,MATCH(F3,Entrées!$A$2:$A$395,0),5)</f>
        <v>salade verte</v>
      </c>
      <c r="H3" s="45">
        <f>INDEX(Entrées!$A$2:$Y$395,MATCH(F3,Entrées!$A$2:$A$395,0),6)</f>
        <v>50</v>
      </c>
      <c r="I3" s="45">
        <f>H3*$J$1</f>
        <v>3500</v>
      </c>
      <c r="J3" s="46" t="str">
        <f>INDEX(Entrées!$A$2:$Y$395,MATCH(F3,Entrées!$A$2:$A$395,0),7)</f>
        <v>g</v>
      </c>
      <c r="K3" s="44" t="str">
        <f>Semaine!E2</f>
        <v>Friand</v>
      </c>
      <c r="L3" s="45" t="str">
        <f>INDEX(Entrées!$A$2:$Y$395,MATCH(K3,Entrées!$A$2:$A$395,0),5)</f>
        <v>friand</v>
      </c>
      <c r="M3" s="45">
        <f>INDEX(Entrées!$A$2:$Y$395,MATCH(K3,Entrées!$A$2:$A$395,0),6)</f>
        <v>1</v>
      </c>
      <c r="N3" s="45">
        <f>M3*$O$1</f>
        <v>60</v>
      </c>
      <c r="O3" s="46" t="str">
        <f>INDEX(Entrées!$A$2:$Y$395,MATCH(K3,Entrées!$A$2:$A$395,0),7)</f>
        <v>unité</v>
      </c>
      <c r="P3" s="44">
        <f>Semaine!F2</f>
        <v>0</v>
      </c>
      <c r="Q3" s="45" t="e">
        <f>INDEX(Entrées!$A$2:$Y$395,MATCH(P3,Entrées!$A$2:$A$395,0),5)</f>
        <v>#N/A</v>
      </c>
      <c r="R3" s="45" t="e">
        <f>INDEX(Entrées!$A$2:$Y$395,MATCH(P3,Entrées!$A$2:$A$395,0),6)</f>
        <v>#N/A</v>
      </c>
      <c r="S3" s="45" t="e">
        <f>R3*$T$1</f>
        <v>#N/A</v>
      </c>
      <c r="T3" s="46" t="e">
        <f>INDEX(Entrées!$A$2:$Y$395,MATCH(P3,Entrées!$A$2:$A$395,0),7)</f>
        <v>#N/A</v>
      </c>
      <c r="U3" s="44">
        <f>Semaine!G2</f>
        <v>0</v>
      </c>
      <c r="V3" s="45" t="e">
        <f>INDEX(Entrées!$A$2:$Y$395,MATCH(U3,Entrées!$A$2:$A$395,0),5)</f>
        <v>#N/A</v>
      </c>
      <c r="W3" s="45" t="e">
        <f>INDEX(Entrées!$A$2:$Y$395,MATCH(U3,Entrées!$A$2:$A$395,0),6)</f>
        <v>#N/A</v>
      </c>
      <c r="X3" s="45" t="e">
        <f>W3*$Y$1</f>
        <v>#N/A</v>
      </c>
      <c r="Y3" s="46" t="e">
        <f>INDEX(Entrées!$A$2:$Y$395,MATCH(U3,Entrées!$A$2:$A$395,0),7)</f>
        <v>#N/A</v>
      </c>
    </row>
    <row r="4" spans="1:25" x14ac:dyDescent="0.25">
      <c r="A4" s="44"/>
      <c r="B4" s="45" t="e">
        <f>INDEX(Entrées!$A$2:$Y$395,MATCH(A3,Entrées!$A$2:$A$395,0),8)</f>
        <v>#N/A</v>
      </c>
      <c r="C4" s="45" t="e">
        <f>INDEX(Entrées!$A$2:$Y$395,MATCH(A3,Entrées!$A$2:$A$395,0),9)</f>
        <v>#N/A</v>
      </c>
      <c r="D4" s="45" t="e">
        <f t="shared" ref="D4:D37" si="0">C4*$E$1</f>
        <v>#N/A</v>
      </c>
      <c r="E4" s="46" t="e">
        <f>INDEX(Entrées!$A$2:$Y$395,MATCH(A3,Entrées!$A$2:$A$395,0),10)</f>
        <v>#N/A</v>
      </c>
      <c r="F4" s="44"/>
      <c r="G4" s="45" t="str">
        <f>INDEX(Entrées!$A$2:$Y$395,MATCH(F3,Entrées!$A$2:$A$395,0),8)</f>
        <v>chèvre</v>
      </c>
      <c r="H4" s="45">
        <f>INDEX(Entrées!$A$2:$Y$395,MATCH(F3,Entrées!$A$2:$A$395,0),9)</f>
        <v>20</v>
      </c>
      <c r="I4" s="45">
        <f t="shared" ref="I4:I37" si="1">H4*$J$1</f>
        <v>1400</v>
      </c>
      <c r="J4" s="46" t="str">
        <f>INDEX(Entrées!$A$2:$Y$395,MATCH(F3,Entrées!$A$2:$A$395,0),10)</f>
        <v>g</v>
      </c>
      <c r="K4" s="44"/>
      <c r="L4" s="45">
        <f>INDEX(Entrées!$A$2:$Y$395,MATCH(K3,Entrées!$A$2:$A$395,0),8)</f>
        <v>0</v>
      </c>
      <c r="M4" s="45">
        <f>INDEX(Entrées!$A$2:$Y$395,MATCH(K3,Entrées!$A$2:$A$395,0),9)</f>
        <v>0</v>
      </c>
      <c r="N4" s="45">
        <f t="shared" ref="N4:N37" si="2">M4*$O$1</f>
        <v>0</v>
      </c>
      <c r="O4" s="46">
        <f>INDEX(Entrées!$A$2:$Y$395,MATCH(K3,Entrées!$A$2:$A$395,0),10)</f>
        <v>0</v>
      </c>
      <c r="P4" s="44"/>
      <c r="Q4" s="45" t="e">
        <f>INDEX(Entrées!$A$2:$Y$395,MATCH(P3,Entrées!$A$2:$A$395,0),8)</f>
        <v>#N/A</v>
      </c>
      <c r="R4" s="45" t="e">
        <f>INDEX(Entrées!$A$2:$Y$395,MATCH(P3,Entrées!$A$2:$A$395,0),9)</f>
        <v>#N/A</v>
      </c>
      <c r="S4" s="45" t="e">
        <f t="shared" ref="S4:S37" si="3">R4*$T$1</f>
        <v>#N/A</v>
      </c>
      <c r="T4" s="46" t="e">
        <f>INDEX(Entrées!$A$2:$Y$395,MATCH(P3,Entrées!$A$2:$A$395,0),10)</f>
        <v>#N/A</v>
      </c>
      <c r="U4" s="44"/>
      <c r="V4" s="45" t="e">
        <f>INDEX(Entrées!$A$2:$Y$395,MATCH(U3,Entrées!$A$2:$A$395,0),8)</f>
        <v>#N/A</v>
      </c>
      <c r="W4" s="45" t="e">
        <f>INDEX(Entrées!$A$2:$Y$395,MATCH(U3,Entrées!$A$2:$A$395,0),9)</f>
        <v>#N/A</v>
      </c>
      <c r="X4" s="45" t="e">
        <f t="shared" ref="X4:X37" si="4">W4*$Y$1</f>
        <v>#N/A</v>
      </c>
      <c r="Y4" s="46" t="e">
        <f>INDEX(Entrées!$A$2:$Y$395,MATCH(U3,Entrées!$A$2:$A$395,0),10)</f>
        <v>#N/A</v>
      </c>
    </row>
    <row r="5" spans="1:25" x14ac:dyDescent="0.25">
      <c r="A5" s="44"/>
      <c r="B5" s="45" t="e">
        <f>INDEX(Entrées!$A$2:$Y$395,MATCH(A3,Entrées!$A$2:$A$395,0),11)</f>
        <v>#N/A</v>
      </c>
      <c r="C5" s="45" t="e">
        <f>INDEX(Entrées!$A$2:$Y$395,MATCH(A3,Entrées!$A$2:$A$395,0),12)</f>
        <v>#N/A</v>
      </c>
      <c r="D5" s="45" t="e">
        <f t="shared" si="0"/>
        <v>#N/A</v>
      </c>
      <c r="E5" s="46" t="e">
        <f>INDEX(Entrées!$A$2:$Y$395,MATCH(A3,Entrées!$A$2:$A$395,0),13)</f>
        <v>#N/A</v>
      </c>
      <c r="F5" s="44"/>
      <c r="G5" s="45" t="str">
        <f>INDEX(Entrées!$A$2:$Y$395,MATCH(F3,Entrées!$A$2:$A$395,0),11)</f>
        <v>toast</v>
      </c>
      <c r="H5" s="45">
        <f>INDEX(Entrées!$A$2:$Y$395,MATCH(F3,Entrées!$A$2:$A$395,0),12)</f>
        <v>1</v>
      </c>
      <c r="I5" s="45">
        <f t="shared" si="1"/>
        <v>70</v>
      </c>
      <c r="J5" s="46" t="str">
        <f>INDEX(Entrées!$A$2:$Y$395,MATCH(F3,Entrées!$A$2:$A$395,0),13)</f>
        <v>unité</v>
      </c>
      <c r="K5" s="44"/>
      <c r="L5" s="45">
        <f>INDEX(Entrées!$A$2:$Y$395,MATCH(K3,Entrées!$A$2:$A$395,0),11)</f>
        <v>0</v>
      </c>
      <c r="M5" s="45">
        <f>INDEX(Entrées!$A$2:$Y$395,MATCH(K3,Entrées!$A$2:$A$395,0),12)</f>
        <v>0</v>
      </c>
      <c r="N5" s="45">
        <f t="shared" si="2"/>
        <v>0</v>
      </c>
      <c r="O5" s="46">
        <f>INDEX(Entrées!$A$2:$Y$395,MATCH(K3,Entrées!$A$2:$A$395,0),13)</f>
        <v>0</v>
      </c>
      <c r="P5" s="44"/>
      <c r="Q5" s="45" t="e">
        <f>INDEX(Entrées!$A$2:$Y$395,MATCH(P3,Entrées!$A$2:$A$395,0),11)</f>
        <v>#N/A</v>
      </c>
      <c r="R5" s="45" t="e">
        <f>INDEX(Entrées!$A$2:$Y$395,MATCH(P3,Entrées!$A$2:$A$395,0),12)</f>
        <v>#N/A</v>
      </c>
      <c r="S5" s="45" t="e">
        <f t="shared" si="3"/>
        <v>#N/A</v>
      </c>
      <c r="T5" s="46" t="e">
        <f>INDEX(Entrées!$A$2:$Y$395,MATCH(P3,Entrées!$A$2:$A$395,0),13)</f>
        <v>#N/A</v>
      </c>
      <c r="U5" s="44"/>
      <c r="V5" s="45" t="e">
        <f>INDEX(Entrées!$A$2:$Y$395,MATCH(U3,Entrées!$A$2:$A$395,0),11)</f>
        <v>#N/A</v>
      </c>
      <c r="W5" s="45" t="e">
        <f>INDEX(Entrées!$A$2:$Y$395,MATCH(U3,Entrées!$A$2:$A$395,0),12)</f>
        <v>#N/A</v>
      </c>
      <c r="X5" s="45" t="e">
        <f t="shared" si="4"/>
        <v>#N/A</v>
      </c>
      <c r="Y5" s="46" t="e">
        <f>INDEX(Entrées!$A$2:$Y$395,MATCH(U3,Entrées!$A$2:$A$395,0),13)</f>
        <v>#N/A</v>
      </c>
    </row>
    <row r="6" spans="1:25" x14ac:dyDescent="0.25">
      <c r="A6" s="44"/>
      <c r="B6" s="45" t="e">
        <f>INDEX(Entrées!$A$2:$Y$395,MATCH(A3,Entrées!$A$2:$A$395,0),14)</f>
        <v>#N/A</v>
      </c>
      <c r="C6" s="45" t="e">
        <f>INDEX(Entrées!$A$2:$Y$395,MATCH(A3,Entrées!$A$2:$A$395,0),15)</f>
        <v>#N/A</v>
      </c>
      <c r="D6" s="45" t="e">
        <f t="shared" si="0"/>
        <v>#N/A</v>
      </c>
      <c r="E6" s="46" t="e">
        <f>INDEX(Entrées!$A$2:$Y$395,MATCH(A3,Entrées!$A$2:$A$395,0),16)</f>
        <v>#N/A</v>
      </c>
      <c r="F6" s="44"/>
      <c r="G6" s="45">
        <f>INDEX(Entrées!$A$2:$Y$395,MATCH(F3,Entrées!$A$2:$A$395,0),14)</f>
        <v>0</v>
      </c>
      <c r="H6" s="45">
        <f>INDEX(Entrées!$A$2:$Y$395,MATCH(F3,Entrées!$A$2:$A$395,0),15)</f>
        <v>0</v>
      </c>
      <c r="I6" s="45">
        <f t="shared" si="1"/>
        <v>0</v>
      </c>
      <c r="J6" s="46">
        <f>INDEX(Entrées!$A$2:$Y$395,MATCH(F3,Entrées!$A$2:$A$395,0),16)</f>
        <v>0</v>
      </c>
      <c r="K6" s="44"/>
      <c r="L6" s="45">
        <f>INDEX(Entrées!$A$2:$Y$395,MATCH(K3,Entrées!$A$2:$A$395,0),14)</f>
        <v>0</v>
      </c>
      <c r="M6" s="45">
        <f>INDEX(Entrées!$A$2:$Y$395,MATCH(K3,Entrées!$A$2:$A$395,0),15)</f>
        <v>0</v>
      </c>
      <c r="N6" s="45">
        <f t="shared" si="2"/>
        <v>0</v>
      </c>
      <c r="O6" s="46">
        <f>INDEX(Entrées!$A$2:$Y$395,MATCH(K3,Entrées!$A$2:$A$395,0),16)</f>
        <v>0</v>
      </c>
      <c r="P6" s="44"/>
      <c r="Q6" s="45" t="e">
        <f>INDEX(Entrées!$A$2:$Y$395,MATCH(P3,Entrées!$A$2:$A$395,0),14)</f>
        <v>#N/A</v>
      </c>
      <c r="R6" s="45" t="e">
        <f>INDEX(Entrées!$A$2:$Y$395,MATCH(P3,Entrées!$A$2:$A$395,0),15)</f>
        <v>#N/A</v>
      </c>
      <c r="S6" s="45" t="e">
        <f t="shared" si="3"/>
        <v>#N/A</v>
      </c>
      <c r="T6" s="46" t="e">
        <f>INDEX(Entrées!$A$2:$Y$395,MATCH(P3,Entrées!$A$2:$A$395,0),16)</f>
        <v>#N/A</v>
      </c>
      <c r="U6" s="44"/>
      <c r="V6" s="45" t="e">
        <f>INDEX(Entrées!$A$2:$Y$395,MATCH(U3,Entrées!$A$2:$A$395,0),14)</f>
        <v>#N/A</v>
      </c>
      <c r="W6" s="45" t="e">
        <f>INDEX(Entrées!$A$2:$Y$395,MATCH(U3,Entrées!$A$2:$A$395,0),15)</f>
        <v>#N/A</v>
      </c>
      <c r="X6" s="45" t="e">
        <f t="shared" si="4"/>
        <v>#N/A</v>
      </c>
      <c r="Y6" s="46" t="e">
        <f>INDEX(Entrées!$A$2:$Y$395,MATCH(U3,Entrées!$A$2:$A$395,0),16)</f>
        <v>#N/A</v>
      </c>
    </row>
    <row r="7" spans="1:25" x14ac:dyDescent="0.25">
      <c r="A7" s="44"/>
      <c r="B7" s="45" t="e">
        <f>INDEX(Entrées!$A$2:$Y$395,MATCH(A3,Entrées!$A$2:$A$395,0),17)</f>
        <v>#N/A</v>
      </c>
      <c r="C7" s="45" t="e">
        <f>INDEX(Entrées!$A$2:$Y$395,MATCH(A3,Entrées!$A$2:$A$395,0),18)</f>
        <v>#N/A</v>
      </c>
      <c r="D7" s="45" t="e">
        <f t="shared" si="0"/>
        <v>#N/A</v>
      </c>
      <c r="E7" s="46" t="e">
        <f>INDEX(Entrées!$A$2:$Y$395,MATCH(A3,Entrées!$A$2:$A$395,0),19)</f>
        <v>#N/A</v>
      </c>
      <c r="F7" s="44"/>
      <c r="G7" s="45">
        <f>INDEX(Entrées!$A$2:$Y$395,MATCH(F3,Entrées!$A$2:$A$395,0),17)</f>
        <v>0</v>
      </c>
      <c r="H7" s="45">
        <f>INDEX(Entrées!$A$2:$Y$395,MATCH(F3,Entrées!$A$2:$A$395,0),18)</f>
        <v>0</v>
      </c>
      <c r="I7" s="45">
        <f t="shared" si="1"/>
        <v>0</v>
      </c>
      <c r="J7" s="46">
        <f>INDEX(Entrées!$A$2:$Y$395,MATCH(F3,Entrées!$A$2:$A$395,0),19)</f>
        <v>0</v>
      </c>
      <c r="K7" s="44"/>
      <c r="L7" s="45">
        <f>INDEX(Entrées!$A$2:$Y$395,MATCH(K3,Entrées!$A$2:$A$395,0),17)</f>
        <v>0</v>
      </c>
      <c r="M7" s="45">
        <f>INDEX(Entrées!$A$2:$Y$395,MATCH(K3,Entrées!$A$2:$A$395,0),18)</f>
        <v>0</v>
      </c>
      <c r="N7" s="45">
        <f t="shared" si="2"/>
        <v>0</v>
      </c>
      <c r="O7" s="46">
        <f>INDEX(Entrées!$A$2:$Y$395,MATCH(K3,Entrées!$A$2:$A$395,0),19)</f>
        <v>0</v>
      </c>
      <c r="P7" s="44"/>
      <c r="Q7" s="45" t="e">
        <f>INDEX(Entrées!$A$2:$Y$395,MATCH(P3,Entrées!$A$2:$A$395,0),17)</f>
        <v>#N/A</v>
      </c>
      <c r="R7" s="45" t="e">
        <f>INDEX(Entrées!$A$2:$Y$395,MATCH(P3,Entrées!$A$2:$A$395,0),18)</f>
        <v>#N/A</v>
      </c>
      <c r="S7" s="45" t="e">
        <f t="shared" si="3"/>
        <v>#N/A</v>
      </c>
      <c r="T7" s="46" t="e">
        <f>INDEX(Entrées!$A$2:$Y$395,MATCH(P3,Entrées!$A$2:$A$395,0),19)</f>
        <v>#N/A</v>
      </c>
      <c r="U7" s="44"/>
      <c r="V7" s="45" t="e">
        <f>INDEX(Entrées!$A$2:$Y$395,MATCH(U3,Entrées!$A$2:$A$395,0),17)</f>
        <v>#N/A</v>
      </c>
      <c r="W7" s="45" t="e">
        <f>INDEX(Entrées!$A$2:$Y$395,MATCH(U3,Entrées!$A$2:$A$395,0),18)</f>
        <v>#N/A</v>
      </c>
      <c r="X7" s="45" t="e">
        <f t="shared" si="4"/>
        <v>#N/A</v>
      </c>
      <c r="Y7" s="46" t="e">
        <f>INDEX(Entrées!$A$2:$Y$395,MATCH(U3,Entrées!$A$2:$A$395,0),19)</f>
        <v>#N/A</v>
      </c>
    </row>
    <row r="8" spans="1:25" x14ac:dyDescent="0.25">
      <c r="A8" s="44"/>
      <c r="B8" s="45" t="e">
        <f>INDEX(Entrées!$A$2:$Y$395,MATCH(A3,Entrées!$A$2:$A$395,0),20)</f>
        <v>#N/A</v>
      </c>
      <c r="C8" s="45" t="e">
        <f>INDEX(Entrées!$A$2:$Y$395,MATCH(A3,Entrées!$A$2:$A$395,0),21)</f>
        <v>#N/A</v>
      </c>
      <c r="D8" s="45" t="e">
        <f t="shared" si="0"/>
        <v>#N/A</v>
      </c>
      <c r="E8" s="46" t="e">
        <f>INDEX(Entrées!$A$2:$Y$395,MATCH(A3,Entrées!$A$2:$A$395,0),22)</f>
        <v>#N/A</v>
      </c>
      <c r="F8" s="44"/>
      <c r="G8" s="45">
        <f>INDEX(Entrées!$A$2:$Y$395,MATCH(F3,Entrées!$A$2:$A$395,0),20)</f>
        <v>0</v>
      </c>
      <c r="H8" s="45">
        <f>INDEX(Entrées!$A$2:$Y$395,MATCH(F3,Entrées!$A$2:$A$395,0),21)</f>
        <v>0</v>
      </c>
      <c r="I8" s="45">
        <f t="shared" si="1"/>
        <v>0</v>
      </c>
      <c r="J8" s="46">
        <f>INDEX(Entrées!$A$2:$Y$395,MATCH(F3,Entrées!$A$2:$A$395,0),22)</f>
        <v>0</v>
      </c>
      <c r="K8" s="44"/>
      <c r="L8" s="45">
        <f>INDEX(Entrées!$A$2:$Y$395,MATCH(K3,Entrées!$A$2:$A$395,0),20)</f>
        <v>0</v>
      </c>
      <c r="M8" s="45">
        <f>INDEX(Entrées!$A$2:$Y$395,MATCH(K3,Entrées!$A$2:$A$395,0),21)</f>
        <v>0</v>
      </c>
      <c r="N8" s="45">
        <f t="shared" si="2"/>
        <v>0</v>
      </c>
      <c r="O8" s="46">
        <f>INDEX(Entrées!$A$2:$Y$395,MATCH(K3,Entrées!$A$2:$A$395,0),22)</f>
        <v>0</v>
      </c>
      <c r="P8" s="44"/>
      <c r="Q8" s="45" t="e">
        <f>INDEX(Entrées!$A$2:$Y$395,MATCH(P3,Entrées!$A$2:$A$395,0),20)</f>
        <v>#N/A</v>
      </c>
      <c r="R8" s="45" t="e">
        <f>INDEX(Entrées!$A$2:$Y$395,MATCH(P3,Entrées!$A$2:$A$395,0),21)</f>
        <v>#N/A</v>
      </c>
      <c r="S8" s="45" t="e">
        <f t="shared" si="3"/>
        <v>#N/A</v>
      </c>
      <c r="T8" s="46" t="e">
        <f>INDEX(Entrées!$A$2:$Y$395,MATCH(P3,Entrées!$A$2:$A$395,0),22)</f>
        <v>#N/A</v>
      </c>
      <c r="U8" s="44"/>
      <c r="V8" s="45" t="e">
        <f>INDEX(Entrées!$A$2:$Y$395,MATCH(U3,Entrées!$A$2:$A$395,0),20)</f>
        <v>#N/A</v>
      </c>
      <c r="W8" s="45" t="e">
        <f>INDEX(Entrées!$A$2:$Y$395,MATCH(U3,Entrées!$A$2:$A$395,0),21)</f>
        <v>#N/A</v>
      </c>
      <c r="X8" s="45" t="e">
        <f t="shared" si="4"/>
        <v>#N/A</v>
      </c>
      <c r="Y8" s="46" t="e">
        <f>INDEX(Entrées!$A$2:$Y$395,MATCH(U3,Entrées!$A$2:$A$395,0),22)</f>
        <v>#N/A</v>
      </c>
    </row>
    <row r="9" spans="1:25" x14ac:dyDescent="0.25">
      <c r="A9" s="44"/>
      <c r="B9" s="45" t="e">
        <f>INDEX(Entrées!$A$2:$Y$395,MATCH(A3,Entrées!$A$2:$A$395,0),23)</f>
        <v>#N/A</v>
      </c>
      <c r="C9" s="45" t="e">
        <f>INDEX(Entrées!$A$2:$Y$395,MATCH(A3,Entrées!$A$2:$A$395,0),24)</f>
        <v>#N/A</v>
      </c>
      <c r="D9" s="45" t="e">
        <f t="shared" si="0"/>
        <v>#N/A</v>
      </c>
      <c r="E9" s="46" t="e">
        <f>INDEX(Entrées!$A$2:$Y$395,MATCH(A3,Entrées!$A$2:$A$395,0),25)</f>
        <v>#N/A</v>
      </c>
      <c r="F9" s="44"/>
      <c r="G9" s="45">
        <f>INDEX(Entrées!$A$2:$Y$395,MATCH(F3,Entrées!$A$2:$A$395,0),23)</f>
        <v>0</v>
      </c>
      <c r="H9" s="45">
        <f>INDEX(Entrées!$A$2:$Y$395,MATCH(F3,Entrées!$A$2:$A$395,0),24)</f>
        <v>0</v>
      </c>
      <c r="I9" s="45">
        <f t="shared" si="1"/>
        <v>0</v>
      </c>
      <c r="J9" s="46">
        <f>INDEX(Entrées!$A$2:$Y$395,MATCH(F3,Entrées!$A$2:$A$395,0),25)</f>
        <v>0</v>
      </c>
      <c r="K9" s="44"/>
      <c r="L9" s="45">
        <f>INDEX(Entrées!$A$2:$Y$395,MATCH(K3,Entrées!$A$2:$A$395,0),23)</f>
        <v>0</v>
      </c>
      <c r="M9" s="45">
        <f>INDEX(Entrées!$A$2:$Y$395,MATCH(K3,Entrées!$A$2:$A$395,0),24)</f>
        <v>0</v>
      </c>
      <c r="N9" s="45">
        <f t="shared" si="2"/>
        <v>0</v>
      </c>
      <c r="O9" s="46">
        <f>INDEX(Entrées!$A$2:$Y$395,MATCH(K3,Entrées!$A$2:$A$395,0),25)</f>
        <v>0</v>
      </c>
      <c r="P9" s="44"/>
      <c r="Q9" s="45" t="e">
        <f>INDEX(Entrées!$A$2:$Y$395,MATCH(P3,Entrées!$A$2:$A$395,0),23)</f>
        <v>#N/A</v>
      </c>
      <c r="R9" s="45" t="e">
        <f>INDEX(Entrées!$A$2:$Y$395,MATCH(P3,Entrées!$A$2:$A$395,0),24)</f>
        <v>#N/A</v>
      </c>
      <c r="S9" s="45" t="e">
        <f t="shared" si="3"/>
        <v>#N/A</v>
      </c>
      <c r="T9" s="46" t="e">
        <f>INDEX(Entrées!$A$2:$Y$395,MATCH(P3,Entrées!$A$2:$A$395,0),25)</f>
        <v>#N/A</v>
      </c>
      <c r="U9" s="44"/>
      <c r="V9" s="45" t="e">
        <f>INDEX(Entrées!$A$2:$Y$395,MATCH(U3,Entrées!$A$2:$A$395,0),23)</f>
        <v>#N/A</v>
      </c>
      <c r="W9" s="45" t="e">
        <f>INDEX(Entrées!$A$2:$Y$395,MATCH(U3,Entrées!$A$2:$A$395,0),24)</f>
        <v>#N/A</v>
      </c>
      <c r="X9" s="45" t="e">
        <f t="shared" si="4"/>
        <v>#N/A</v>
      </c>
      <c r="Y9" s="46" t="e">
        <f>INDEX(Entrées!$A$2:$Y$395,MATCH(U3,Entrées!$A$2:$A$395,0),25)</f>
        <v>#N/A</v>
      </c>
    </row>
    <row r="10" spans="1:25" x14ac:dyDescent="0.25">
      <c r="A10" s="44" t="str">
        <f>Semaine!C3</f>
        <v>Rougail de saucisses</v>
      </c>
      <c r="B10" s="45" t="str">
        <f>INDEX(Plats!$A$2:$Y$398,MATCH(A10,Plats!$A$2:$A$398,0),5)</f>
        <v>saucisses</v>
      </c>
      <c r="C10" s="45">
        <f>INDEX(Plats!$A$2:$Y$398,MATCH(A10,Plats!$A$2:$A$398,0),6)</f>
        <v>1</v>
      </c>
      <c r="D10" s="45">
        <f t="shared" si="0"/>
        <v>70</v>
      </c>
      <c r="E10" s="46" t="str">
        <f>INDEX(Plats!$A$2:$Y$398,MATCH(A10,Plats!$A$2:$A$398,0),7)</f>
        <v>u</v>
      </c>
      <c r="F10" s="44" t="str">
        <f>Semaine!D3</f>
        <v>brandade</v>
      </c>
      <c r="G10" s="45" t="str">
        <f>INDEX(Plats!$A$2:$Y$398,MATCH(F10,Plats!$A$2:$A$398,0),5)</f>
        <v xml:space="preserve">POISSON </v>
      </c>
      <c r="H10" s="45">
        <f>INDEX(Plats!$A$2:$Y$398,MATCH(F10,Plats!$A$2:$A$398,0),6)</f>
        <v>90</v>
      </c>
      <c r="I10" s="45">
        <f t="shared" si="1"/>
        <v>6300</v>
      </c>
      <c r="J10" s="46" t="str">
        <f>INDEX(Plats!$A$2:$Y$398,MATCH(F10,Plats!$A$2:$A$398,0),7)</f>
        <v>G</v>
      </c>
      <c r="K10" s="44">
        <f>Semaine!E3</f>
        <v>0</v>
      </c>
      <c r="L10" s="45" t="e">
        <f>INDEX(Plats!$A$2:$Y$398,MATCH(K10,Plats!$A$2:$A$398,0),5)</f>
        <v>#N/A</v>
      </c>
      <c r="M10" s="45" t="e">
        <f>INDEX(Plats!$A$2:$Y$398,MATCH(K10,Plats!$A$2:$A$398,0),6)</f>
        <v>#N/A</v>
      </c>
      <c r="N10" s="45" t="e">
        <f t="shared" si="2"/>
        <v>#N/A</v>
      </c>
      <c r="O10" s="46" t="e">
        <f>INDEX(Plats!$A$2:$Y$398,MATCH(K10,Plats!$A$2:$A$398,0),7)</f>
        <v>#N/A</v>
      </c>
      <c r="P10" s="44">
        <f>Semaine!F3</f>
        <v>0</v>
      </c>
      <c r="Q10" s="45" t="e">
        <f>INDEX(Plats!$A$2:$Y$398,MATCH(P10,Plats!$A$2:$A$398,0),5)</f>
        <v>#N/A</v>
      </c>
      <c r="R10" s="45" t="e">
        <f>INDEX(Plats!$A$2:$Y$398,MATCH(P10,Plats!$A$2:$A$398,0),6)</f>
        <v>#N/A</v>
      </c>
      <c r="S10" s="45" t="e">
        <f t="shared" si="3"/>
        <v>#N/A</v>
      </c>
      <c r="T10" s="46" t="e">
        <f>INDEX(Plats!$A$2:$Y$398,MATCH(P10,Plats!$A$2:$A$398,0),7)</f>
        <v>#N/A</v>
      </c>
      <c r="U10" s="44" t="str">
        <f>Semaine!G3</f>
        <v>Steack haché</v>
      </c>
      <c r="V10" s="45" t="str">
        <f>INDEX(Plats!$A$2:$Y$398,MATCH(U10,Plats!$A$2:$A$398,0),5)</f>
        <v>steack haché</v>
      </c>
      <c r="W10" s="45">
        <f>INDEX(Plats!$A$2:$Y$398,MATCH(U10,Plats!$A$2:$A$398,0),6)</f>
        <v>1</v>
      </c>
      <c r="X10" s="45">
        <f t="shared" si="4"/>
        <v>70</v>
      </c>
      <c r="Y10" s="46" t="str">
        <f>INDEX(Plats!$A$2:$Y$398,MATCH(U10,Plats!$A$2:$A$398,0),7)</f>
        <v>unité</v>
      </c>
    </row>
    <row r="11" spans="1:25" x14ac:dyDescent="0.25">
      <c r="A11" s="44"/>
      <c r="B11" s="45" t="str">
        <f>INDEX(Plats!$A$2:$Y$398,MATCH(A10,Plats!$A$2:$A$398,0),8)</f>
        <v>oignons</v>
      </c>
      <c r="C11" s="45">
        <f>INDEX(Plats!$A$2:$Y$398,MATCH(A10,Plats!$A$2:$A$398,0),9)</f>
        <v>5</v>
      </c>
      <c r="D11" s="45">
        <f t="shared" si="0"/>
        <v>350</v>
      </c>
      <c r="E11" s="46" t="str">
        <f>INDEX(Plats!$A$2:$Y$398,MATCH(A10,Plats!$A$2:$A$398,0),10)</f>
        <v>g</v>
      </c>
      <c r="F11" s="44"/>
      <c r="G11" s="45" t="str">
        <f>INDEX(Plats!$A$2:$Y$398,MATCH(F10,Plats!$A$2:$A$398,0),8)</f>
        <v xml:space="preserve"> AIL</v>
      </c>
      <c r="H11" s="45">
        <f>INDEX(Plats!$A$2:$Y$398,MATCH(F10,Plats!$A$2:$A$398,0),9)</f>
        <v>10</v>
      </c>
      <c r="I11" s="45">
        <f t="shared" si="1"/>
        <v>700</v>
      </c>
      <c r="J11" s="46" t="str">
        <f>INDEX(Plats!$A$2:$Y$398,MATCH(F10,Plats!$A$2:$A$398,0),10)</f>
        <v>g</v>
      </c>
      <c r="K11" s="44"/>
      <c r="L11" s="45" t="e">
        <f>INDEX(Plats!$A$2:$Y$398,MATCH(K10,Plats!$A$2:$A$398,0),8)</f>
        <v>#N/A</v>
      </c>
      <c r="M11" s="45" t="e">
        <f>INDEX(Plats!$A$2:$Y$398,MATCH(K10,Plats!$A$2:$A$398,0),9)</f>
        <v>#N/A</v>
      </c>
      <c r="N11" s="45" t="e">
        <f t="shared" si="2"/>
        <v>#N/A</v>
      </c>
      <c r="O11" s="46" t="e">
        <f>INDEX(Plats!$A$2:$Y$398,MATCH(K10,Plats!$A$2:$A$398,0),10)</f>
        <v>#N/A</v>
      </c>
      <c r="P11" s="44"/>
      <c r="Q11" s="45" t="e">
        <f>INDEX(Plats!$A$2:$Y$398,MATCH(P10,Plats!$A$2:$A$398,0),8)</f>
        <v>#N/A</v>
      </c>
      <c r="R11" s="45" t="e">
        <f>INDEX(Plats!$A$2:$Y$398,MATCH(P10,Plats!$A$2:$A$398,0),9)</f>
        <v>#N/A</v>
      </c>
      <c r="S11" s="45" t="e">
        <f t="shared" si="3"/>
        <v>#N/A</v>
      </c>
      <c r="T11" s="46" t="e">
        <f>INDEX(Plats!$A$2:$Y$398,MATCH(P10,Plats!$A$2:$A$398,0),10)</f>
        <v>#N/A</v>
      </c>
      <c r="U11" s="44"/>
      <c r="V11" s="45">
        <f>INDEX(Plats!$A$2:$Y$398,MATCH(U10,Plats!$A$2:$A$398,0),8)</f>
        <v>0</v>
      </c>
      <c r="W11" s="45">
        <f>INDEX(Plats!$A$2:$Y$398,MATCH(U10,Plats!$A$2:$A$398,0),9)</f>
        <v>0</v>
      </c>
      <c r="X11" s="45">
        <f t="shared" si="4"/>
        <v>0</v>
      </c>
      <c r="Y11" s="46">
        <f>INDEX(Plats!$A$2:$Y$398,MATCH(U10,Plats!$A$2:$A$398,0),10)</f>
        <v>0</v>
      </c>
    </row>
    <row r="12" spans="1:25" x14ac:dyDescent="0.25">
      <c r="A12" s="44"/>
      <c r="B12" s="45" t="str">
        <f>INDEX(Plats!$A$2:$Y$398,MATCH(A10,Plats!$A$2:$A$398,0),11)</f>
        <v>dés de tomates</v>
      </c>
      <c r="C12" s="45">
        <f>INDEX(Plats!$A$2:$Y$398,MATCH(A10,Plats!$A$2:$A$398,0),12)</f>
        <v>20</v>
      </c>
      <c r="D12" s="45">
        <f t="shared" si="0"/>
        <v>1400</v>
      </c>
      <c r="E12" s="46" t="str">
        <f>INDEX(Plats!$A$2:$Y$398,MATCH(A10,Plats!$A$2:$A$398,0),13)</f>
        <v>g</v>
      </c>
      <c r="F12" s="44"/>
      <c r="G12" s="45" t="str">
        <f>INDEX(Plats!$A$2:$Y$398,MATCH(F10,Plats!$A$2:$A$398,0),11)</f>
        <v>Pomme de terre</v>
      </c>
      <c r="H12" s="45">
        <f>INDEX(Plats!$A$2:$Y$398,MATCH(F10,Plats!$A$2:$A$398,0),12)</f>
        <v>70</v>
      </c>
      <c r="I12" s="45">
        <f t="shared" si="1"/>
        <v>4900</v>
      </c>
      <c r="J12" s="46" t="str">
        <f>INDEX(Plats!$A$2:$Y$398,MATCH(F10,Plats!$A$2:$A$398,0),13)</f>
        <v>g</v>
      </c>
      <c r="K12" s="44"/>
      <c r="L12" s="45" t="e">
        <f>INDEX(Plats!$A$2:$Y$398,MATCH(K10,Plats!$A$2:$A$398,0),11)</f>
        <v>#N/A</v>
      </c>
      <c r="M12" s="45" t="e">
        <f>INDEX(Plats!$A$2:$Y$398,MATCH(K10,Plats!$A$2:$A$398,0),12)</f>
        <v>#N/A</v>
      </c>
      <c r="N12" s="45" t="e">
        <f t="shared" si="2"/>
        <v>#N/A</v>
      </c>
      <c r="O12" s="46" t="e">
        <f>INDEX(Plats!$A$2:$Y$398,MATCH(K10,Plats!$A$2:$A$398,0),13)</f>
        <v>#N/A</v>
      </c>
      <c r="P12" s="44"/>
      <c r="Q12" s="45" t="e">
        <f>INDEX(Plats!$A$2:$Y$398,MATCH(P10,Plats!$A$2:$A$398,0),11)</f>
        <v>#N/A</v>
      </c>
      <c r="R12" s="45" t="e">
        <f>INDEX(Plats!$A$2:$Y$398,MATCH(P10,Plats!$A$2:$A$398,0),12)</f>
        <v>#N/A</v>
      </c>
      <c r="S12" s="45" t="e">
        <f t="shared" si="3"/>
        <v>#N/A</v>
      </c>
      <c r="T12" s="46" t="e">
        <f>INDEX(Plats!$A$2:$Y$398,MATCH(P10,Plats!$A$2:$A$398,0),13)</f>
        <v>#N/A</v>
      </c>
      <c r="U12" s="44"/>
      <c r="V12" s="45">
        <f>INDEX(Plats!$A$2:$Y$398,MATCH(U10,Plats!$A$2:$A$398,0),11)</f>
        <v>0</v>
      </c>
      <c r="W12" s="45">
        <f>INDEX(Plats!$A$2:$Y$398,MATCH(U10,Plats!$A$2:$A$398,0),12)</f>
        <v>0</v>
      </c>
      <c r="X12" s="45">
        <f t="shared" si="4"/>
        <v>0</v>
      </c>
      <c r="Y12" s="46">
        <f>INDEX(Plats!$A$2:$Y$398,MATCH(U10,Plats!$A$2:$A$398,0),13)</f>
        <v>0</v>
      </c>
    </row>
    <row r="13" spans="1:25" x14ac:dyDescent="0.25">
      <c r="A13" s="44"/>
      <c r="B13" s="45" t="str">
        <f>INDEX(Plats!$A$2:$Y$398,MATCH(A10,Plats!$A$2:$A$398,0),14)</f>
        <v>ail</v>
      </c>
      <c r="C13" s="45">
        <f>INDEX(Plats!$A$2:$Y$398,MATCH(A10,Plats!$A$2:$A$398,0),15)</f>
        <v>2</v>
      </c>
      <c r="D13" s="45">
        <f t="shared" si="0"/>
        <v>140</v>
      </c>
      <c r="E13" s="46" t="str">
        <f>INDEX(Plats!$A$2:$Y$398,MATCH(A10,Plats!$A$2:$A$398,0),16)</f>
        <v>g</v>
      </c>
      <c r="F13" s="44"/>
      <c r="G13" s="45" t="str">
        <f>INDEX(Plats!$A$2:$Y$398,MATCH(F10,Plats!$A$2:$A$398,0),14)</f>
        <v>persil</v>
      </c>
      <c r="H13" s="45" t="str">
        <f>INDEX(Plats!$A$2:$Y$398,MATCH(F10,Plats!$A$2:$A$398,0),15)</f>
        <v>pm</v>
      </c>
      <c r="I13" s="45" t="e">
        <f t="shared" si="1"/>
        <v>#VALUE!</v>
      </c>
      <c r="J13" s="46">
        <f>INDEX(Plats!$A$2:$Y$398,MATCH(F10,Plats!$A$2:$A$398,0),16)</f>
        <v>0</v>
      </c>
      <c r="K13" s="44"/>
      <c r="L13" s="45" t="e">
        <f>INDEX(Plats!$A$2:$Y$398,MATCH(K10,Plats!$A$2:$A$398,0),14)</f>
        <v>#N/A</v>
      </c>
      <c r="M13" s="45" t="e">
        <f>INDEX(Plats!$A$2:$Y$398,MATCH(K10,Plats!$A$2:$A$398,0),15)</f>
        <v>#N/A</v>
      </c>
      <c r="N13" s="45" t="e">
        <f t="shared" si="2"/>
        <v>#N/A</v>
      </c>
      <c r="O13" s="46" t="e">
        <f>INDEX(Plats!$A$2:$Y$398,MATCH(K10,Plats!$A$2:$A$398,0),16)</f>
        <v>#N/A</v>
      </c>
      <c r="P13" s="44"/>
      <c r="Q13" s="45" t="e">
        <f>INDEX(Plats!$A$2:$Y$398,MATCH(P10,Plats!$A$2:$A$398,0),14)</f>
        <v>#N/A</v>
      </c>
      <c r="R13" s="45" t="e">
        <f>INDEX(Plats!$A$2:$Y$398,MATCH(P10,Plats!$A$2:$A$398,0),15)</f>
        <v>#N/A</v>
      </c>
      <c r="S13" s="45" t="e">
        <f t="shared" si="3"/>
        <v>#N/A</v>
      </c>
      <c r="T13" s="46" t="e">
        <f>INDEX(Plats!$A$2:$Y$398,MATCH(P10,Plats!$A$2:$A$398,0),16)</f>
        <v>#N/A</v>
      </c>
      <c r="U13" s="44"/>
      <c r="V13" s="45">
        <f>INDEX(Plats!$A$2:$Y$398,MATCH(U10,Plats!$A$2:$A$398,0),14)</f>
        <v>0</v>
      </c>
      <c r="W13" s="45">
        <f>INDEX(Plats!$A$2:$Y$398,MATCH(U10,Plats!$A$2:$A$398,0),15)</f>
        <v>0</v>
      </c>
      <c r="X13" s="45">
        <f t="shared" si="4"/>
        <v>0</v>
      </c>
      <c r="Y13" s="46">
        <f>INDEX(Plats!$A$2:$Y$398,MATCH(U10,Plats!$A$2:$A$398,0),16)</f>
        <v>0</v>
      </c>
    </row>
    <row r="14" spans="1:25" x14ac:dyDescent="0.25">
      <c r="A14" s="44"/>
      <c r="B14" s="45">
        <f>INDEX(Plats!$A$2:$Y$398,MATCH(A10,Plats!$A$2:$A$398,0),17)</f>
        <v>0</v>
      </c>
      <c r="C14" s="45">
        <f>INDEX(Plats!$A$2:$Y$398,MATCH(A10,Plats!$A$2:$A$398,0),18)</f>
        <v>0</v>
      </c>
      <c r="D14" s="45">
        <f t="shared" si="0"/>
        <v>0</v>
      </c>
      <c r="E14" s="46">
        <f>INDEX(Plats!$A$2:$Y$398,MATCH(A10,Plats!$A$2:$A$398,0),19)</f>
        <v>0</v>
      </c>
      <c r="F14" s="44"/>
      <c r="G14" s="45">
        <f>INDEX(Plats!$A$2:$Y$398,MATCH(F10,Plats!$A$2:$A$398,0),17)</f>
        <v>0</v>
      </c>
      <c r="H14" s="45">
        <f>INDEX(Plats!$A$2:$Y$398,MATCH(F10,Plats!$A$2:$A$398,0),18)</f>
        <v>0</v>
      </c>
      <c r="I14" s="45">
        <f t="shared" si="1"/>
        <v>0</v>
      </c>
      <c r="J14" s="46">
        <f>INDEX(Plats!$A$2:$Y$398,MATCH(F10,Plats!$A$2:$A$398,0),19)</f>
        <v>0</v>
      </c>
      <c r="K14" s="44"/>
      <c r="L14" s="45" t="e">
        <f>INDEX(Plats!$A$2:$Y$398,MATCH(K10,Plats!$A$2:$A$398,0),17)</f>
        <v>#N/A</v>
      </c>
      <c r="M14" s="45" t="e">
        <f>INDEX(Plats!$A$2:$Y$398,MATCH(K10,Plats!$A$2:$A$398,0),18)</f>
        <v>#N/A</v>
      </c>
      <c r="N14" s="45" t="e">
        <f t="shared" si="2"/>
        <v>#N/A</v>
      </c>
      <c r="O14" s="46" t="e">
        <f>INDEX(Plats!$A$2:$Y$398,MATCH(K10,Plats!$A$2:$A$398,0),19)</f>
        <v>#N/A</v>
      </c>
      <c r="P14" s="44"/>
      <c r="Q14" s="45" t="e">
        <f>INDEX(Plats!$A$2:$Y$398,MATCH(P10,Plats!$A$2:$A$398,0),17)</f>
        <v>#N/A</v>
      </c>
      <c r="R14" s="45" t="e">
        <f>INDEX(Plats!$A$2:$Y$398,MATCH(P10,Plats!$A$2:$A$398,0),18)</f>
        <v>#N/A</v>
      </c>
      <c r="S14" s="45" t="e">
        <f t="shared" si="3"/>
        <v>#N/A</v>
      </c>
      <c r="T14" s="46" t="e">
        <f>INDEX(Plats!$A$2:$Y$398,MATCH(P10,Plats!$A$2:$A$398,0),19)</f>
        <v>#N/A</v>
      </c>
      <c r="U14" s="44"/>
      <c r="V14" s="45">
        <f>INDEX(Plats!$A$2:$Y$398,MATCH(U10,Plats!$A$2:$A$398,0),17)</f>
        <v>0</v>
      </c>
      <c r="W14" s="45">
        <f>INDEX(Plats!$A$2:$Y$398,MATCH(U10,Plats!$A$2:$A$398,0),18)</f>
        <v>0</v>
      </c>
      <c r="X14" s="45">
        <f t="shared" si="4"/>
        <v>0</v>
      </c>
      <c r="Y14" s="46">
        <f>INDEX(Plats!$A$2:$Y$398,MATCH(U10,Plats!$A$2:$A$398,0),19)</f>
        <v>0</v>
      </c>
    </row>
    <row r="15" spans="1:25" x14ac:dyDescent="0.25">
      <c r="A15" s="44"/>
      <c r="B15" s="45">
        <f>INDEX(Plats!$A$2:$Y$398,MATCH(A10,Plats!$A$2:$A$398,0),20)</f>
        <v>0</v>
      </c>
      <c r="C15" s="45">
        <f>INDEX(Plats!$A$2:$Y$398,MATCH(A10,Plats!$A$2:$A$398,0),21)</f>
        <v>0</v>
      </c>
      <c r="D15" s="45">
        <f t="shared" si="0"/>
        <v>0</v>
      </c>
      <c r="E15" s="46">
        <f>INDEX(Plats!$A$2:$Y$398,MATCH(A10,Plats!$A$2:$A$398,0),22)</f>
        <v>0</v>
      </c>
      <c r="F15" s="44"/>
      <c r="G15" s="45">
        <f>INDEX(Plats!$A$2:$Y$398,MATCH(F10,Plats!$A$2:$A$398,0),20)</f>
        <v>0</v>
      </c>
      <c r="H15" s="45">
        <f>INDEX(Plats!$A$2:$Y$398,MATCH(F10,Plats!$A$2:$A$398,0),21)</f>
        <v>0</v>
      </c>
      <c r="I15" s="45">
        <f t="shared" si="1"/>
        <v>0</v>
      </c>
      <c r="J15" s="46">
        <f>INDEX(Plats!$A$2:$Y$398,MATCH(F10,Plats!$A$2:$A$398,0),22)</f>
        <v>0</v>
      </c>
      <c r="K15" s="44"/>
      <c r="L15" s="45" t="e">
        <f>INDEX(Plats!$A$2:$Y$398,MATCH(K10,Plats!$A$2:$A$398,0),20)</f>
        <v>#N/A</v>
      </c>
      <c r="M15" s="45" t="e">
        <f>INDEX(Plats!$A$2:$Y$398,MATCH(K10,Plats!$A$2:$A$398,0),21)</f>
        <v>#N/A</v>
      </c>
      <c r="N15" s="45" t="e">
        <f t="shared" si="2"/>
        <v>#N/A</v>
      </c>
      <c r="O15" s="46" t="e">
        <f>INDEX(Plats!$A$2:$Y$398,MATCH(K10,Plats!$A$2:$A$398,0),22)</f>
        <v>#N/A</v>
      </c>
      <c r="P15" s="44"/>
      <c r="Q15" s="45" t="e">
        <f>INDEX(Plats!$A$2:$Y$398,MATCH(P10,Plats!$A$2:$A$398,0),20)</f>
        <v>#N/A</v>
      </c>
      <c r="R15" s="45" t="e">
        <f>INDEX(Plats!$A$2:$Y$398,MATCH(P10,Plats!$A$2:$A$398,0),21)</f>
        <v>#N/A</v>
      </c>
      <c r="S15" s="45" t="e">
        <f t="shared" si="3"/>
        <v>#N/A</v>
      </c>
      <c r="T15" s="46" t="e">
        <f>INDEX(Plats!$A$2:$Y$398,MATCH(P10,Plats!$A$2:$A$398,0),22)</f>
        <v>#N/A</v>
      </c>
      <c r="U15" s="44"/>
      <c r="V15" s="45">
        <f>INDEX(Plats!$A$2:$Y$398,MATCH(U10,Plats!$A$2:$A$398,0),20)</f>
        <v>0</v>
      </c>
      <c r="W15" s="45">
        <f>INDEX(Plats!$A$2:$Y$398,MATCH(U10,Plats!$A$2:$A$398,0),21)</f>
        <v>0</v>
      </c>
      <c r="X15" s="45">
        <f t="shared" si="4"/>
        <v>0</v>
      </c>
      <c r="Y15" s="46">
        <f>INDEX(Plats!$A$2:$Y$398,MATCH(U10,Plats!$A$2:$A$398,0),22)</f>
        <v>0</v>
      </c>
    </row>
    <row r="16" spans="1:25" x14ac:dyDescent="0.25">
      <c r="A16" s="44"/>
      <c r="B16" s="45">
        <f>INDEX(Plats!$A$2:$Y$398,MATCH(A10,Plats!$A$2:$A$398,0),23)</f>
        <v>0</v>
      </c>
      <c r="C16" s="45">
        <f>INDEX(Plats!$A$2:$Y$398,MATCH(A10,Plats!$A$2:$A$398,0),24)</f>
        <v>0</v>
      </c>
      <c r="D16" s="45">
        <f t="shared" si="0"/>
        <v>0</v>
      </c>
      <c r="E16" s="46">
        <f>INDEX(Plats!$A$2:$Y$398,MATCH(A10,Plats!$A$2:$A$398,0),25)</f>
        <v>0</v>
      </c>
      <c r="F16" s="44"/>
      <c r="G16" s="45">
        <f>INDEX(Plats!$A$2:$Y$398,MATCH(F10,Plats!$A$2:$A$398,0),23)</f>
        <v>0</v>
      </c>
      <c r="H16" s="45">
        <f>INDEX(Plats!$A$2:$Y$398,MATCH(F10,Plats!$A$2:$A$398,0),24)</f>
        <v>0</v>
      </c>
      <c r="I16" s="45">
        <f t="shared" si="1"/>
        <v>0</v>
      </c>
      <c r="J16" s="46">
        <f>INDEX(Plats!$A$2:$Y$398,MATCH(F10,Plats!$A$2:$A$398,0),25)</f>
        <v>0</v>
      </c>
      <c r="K16" s="44"/>
      <c r="L16" s="45" t="e">
        <f>INDEX(Plats!$A$2:$Y$398,MATCH(K10,Plats!$A$2:$A$398,0),23)</f>
        <v>#N/A</v>
      </c>
      <c r="M16" s="45" t="e">
        <f>INDEX(Plats!$A$2:$Y$398,MATCH(K10,Plats!$A$2:$A$398,0),24)</f>
        <v>#N/A</v>
      </c>
      <c r="N16" s="45" t="e">
        <f t="shared" si="2"/>
        <v>#N/A</v>
      </c>
      <c r="O16" s="46" t="e">
        <f>INDEX(Plats!$A$2:$Y$398,MATCH(K10,Plats!$A$2:$A$398,0),25)</f>
        <v>#N/A</v>
      </c>
      <c r="P16" s="44"/>
      <c r="Q16" s="45" t="e">
        <f>INDEX(Plats!$A$2:$Y$398,MATCH(P10,Plats!$A$2:$A$398,0),23)</f>
        <v>#N/A</v>
      </c>
      <c r="R16" s="45" t="e">
        <f>INDEX(Plats!$A$2:$Y$398,MATCH(P10,Plats!$A$2:$A$398,0),24)</f>
        <v>#N/A</v>
      </c>
      <c r="S16" s="45" t="e">
        <f t="shared" si="3"/>
        <v>#N/A</v>
      </c>
      <c r="T16" s="46" t="e">
        <f>INDEX(Plats!$A$2:$Y$398,MATCH(P10,Plats!$A$2:$A$398,0),25)</f>
        <v>#N/A</v>
      </c>
      <c r="U16" s="44"/>
      <c r="V16" s="45">
        <f>INDEX(Plats!$A$2:$Y$398,MATCH(U10,Plats!$A$2:$A$398,0),23)</f>
        <v>0</v>
      </c>
      <c r="W16" s="45">
        <f>INDEX(Plats!$A$2:$Y$398,MATCH(U10,Plats!$A$2:$A$398,0),24)</f>
        <v>0</v>
      </c>
      <c r="X16" s="45">
        <f t="shared" si="4"/>
        <v>0</v>
      </c>
      <c r="Y16" s="46">
        <f>INDEX(Plats!$A$2:$Y$398,MATCH(U10,Plats!$A$2:$A$398,0),25)</f>
        <v>0</v>
      </c>
    </row>
    <row r="17" spans="1:25" x14ac:dyDescent="0.25">
      <c r="A17" s="44" t="str">
        <f>Semaine!C4</f>
        <v xml:space="preserve">Coquillettes  au beurre </v>
      </c>
      <c r="B17" s="45" t="str">
        <f>INDEX(Accompagnements!$A$2:$Y$397,MATCH(A17,Accompagnements!$A$2:$A$397,0),5)</f>
        <v>cpoquillette</v>
      </c>
      <c r="C17" s="45">
        <f>INDEX(Accompagnements!$A$2:$Y$397,MATCH(A17,Accompagnements!$A$2:$A$397,0),6)</f>
        <v>45</v>
      </c>
      <c r="D17" s="45">
        <f t="shared" si="0"/>
        <v>3150</v>
      </c>
      <c r="E17" s="46" t="str">
        <f>INDEX(Accompagnements!$A$2:$Y$397,MATCH(A17,Accompagnements!$A$2:$A$397,0),7)</f>
        <v>g</v>
      </c>
      <c r="F17" s="44" t="str">
        <f>Semaine!D4</f>
        <v>--</v>
      </c>
      <c r="G17" s="45">
        <f>INDEX(Accompagnements!$A$2:$Y$397,MATCH(F17,Accompagnements!$A$2:$A$397,0),5)</f>
        <v>0</v>
      </c>
      <c r="H17" s="45">
        <f>INDEX(Accompagnements!$A$2:$Y$397,MATCH(F17,Accompagnements!$A$2:$A$397,0),6)</f>
        <v>0</v>
      </c>
      <c r="I17" s="45">
        <f t="shared" si="1"/>
        <v>0</v>
      </c>
      <c r="J17" s="46">
        <f>INDEX(Accompagnements!$A$2:$Y$397,MATCH(F17,Accompagnements!$A$2:$A$397,0),7)</f>
        <v>0</v>
      </c>
      <c r="K17" s="44">
        <f>Semaine!E4</f>
        <v>0</v>
      </c>
      <c r="L17" s="45" t="e">
        <f>INDEX(Accompagnements!$A$2:$Y$397,MATCH(K17,Accompagnements!$A$2:$A$397,0),5)</f>
        <v>#N/A</v>
      </c>
      <c r="M17" s="45" t="e">
        <f>INDEX(Accompagnements!$A$2:$Y$397,MATCH(K17,Accompagnements!$A$2:$A$397,0),6)</f>
        <v>#N/A</v>
      </c>
      <c r="N17" s="45" t="e">
        <f t="shared" si="2"/>
        <v>#N/A</v>
      </c>
      <c r="O17" s="46" t="e">
        <f>INDEX(Accompagnements!$A$2:$Y$397,MATCH(K17,Accompagnements!$A$2:$A$397,0),7)</f>
        <v>#N/A</v>
      </c>
      <c r="P17" s="44">
        <f>Semaine!F4</f>
        <v>0</v>
      </c>
      <c r="Q17" s="45" t="e">
        <f>INDEX(Accompagnements!$A$2:$Y$397,MATCH(P17,Accompagnements!$A$2:$A$397,0),5)</f>
        <v>#N/A</v>
      </c>
      <c r="R17" s="45" t="e">
        <f>INDEX(Accompagnements!$A$2:$Y$397,MATCH(P17,Accompagnements!$A$2:$A$397,0),6)</f>
        <v>#N/A</v>
      </c>
      <c r="S17" s="45" t="e">
        <f t="shared" si="3"/>
        <v>#N/A</v>
      </c>
      <c r="T17" s="46" t="e">
        <f>INDEX(Accompagnements!$A$2:$Y$397,MATCH(P17,Accompagnements!$A$2:$A$397,0),7)</f>
        <v>#N/A</v>
      </c>
      <c r="U17" s="44" t="str">
        <f>Semaine!G4</f>
        <v>Frites</v>
      </c>
      <c r="V17" s="45" t="str">
        <f>INDEX(Accompagnements!$A$2:$Y$397,MATCH(U17,Accompagnements!$A$2:$A$397,0),5)</f>
        <v>pomme de terre</v>
      </c>
      <c r="W17" s="45">
        <f>INDEX(Accompagnements!$A$2:$Y$397,MATCH(U17,Accompagnements!$A$2:$A$397,0),6)</f>
        <v>138</v>
      </c>
      <c r="X17" s="45">
        <f t="shared" si="4"/>
        <v>9660</v>
      </c>
      <c r="Y17" s="46" t="str">
        <f>INDEX(Accompagnements!$A$2:$Y$397,MATCH(U17,Accompagnements!$A$2:$A$397,0),7)</f>
        <v>g</v>
      </c>
    </row>
    <row r="18" spans="1:25" x14ac:dyDescent="0.25">
      <c r="A18" s="44"/>
      <c r="B18" s="45" t="str">
        <f>INDEX(Accompagnements!$A$2:$Y$397,MATCH(A17,Accompagnements!$A$2:$A$397,0),8)</f>
        <v>beurre</v>
      </c>
      <c r="C18" s="45">
        <f>INDEX(Accompagnements!$A$2:$Y$397,MATCH(A17,Accompagnements!$A$2:$A$397,0),9)</f>
        <v>10</v>
      </c>
      <c r="D18" s="45">
        <f t="shared" si="0"/>
        <v>700</v>
      </c>
      <c r="E18" s="46" t="str">
        <f>INDEX(Accompagnements!$A$2:$Y$397,MATCH(A17,Accompagnements!$A$2:$A$397,0),10)</f>
        <v>g</v>
      </c>
      <c r="F18" s="44"/>
      <c r="G18" s="45">
        <f>INDEX(Accompagnements!$A$2:$Y$397,MATCH(F17,Accompagnements!$A$2:$A$397,0),8)</f>
        <v>0</v>
      </c>
      <c r="H18" s="45">
        <f>INDEX(Accompagnements!$A$2:$Y$397,MATCH(F17,Accompagnements!$A$2:$A$397,0),9)</f>
        <v>0</v>
      </c>
      <c r="I18" s="45">
        <f t="shared" si="1"/>
        <v>0</v>
      </c>
      <c r="J18" s="46">
        <f>INDEX(Accompagnements!$A$2:$Y$397,MATCH(F17,Accompagnements!$A$2:$A$397,0),10)</f>
        <v>0</v>
      </c>
      <c r="K18" s="44"/>
      <c r="L18" s="45" t="e">
        <f>INDEX(Accompagnements!$A$2:$Y$397,MATCH(K17,Accompagnements!$A$2:$A$397,0),8)</f>
        <v>#N/A</v>
      </c>
      <c r="M18" s="45" t="e">
        <f>INDEX(Accompagnements!$A$2:$Y$397,MATCH(K17,Accompagnements!$A$2:$A$397,0),9)</f>
        <v>#N/A</v>
      </c>
      <c r="N18" s="45" t="e">
        <f t="shared" si="2"/>
        <v>#N/A</v>
      </c>
      <c r="O18" s="46" t="e">
        <f>INDEX(Accompagnements!$A$2:$Y$397,MATCH(K17,Accompagnements!$A$2:$A$397,0),10)</f>
        <v>#N/A</v>
      </c>
      <c r="P18" s="44"/>
      <c r="Q18" s="45" t="e">
        <f>INDEX(Accompagnements!$A$2:$Y$397,MATCH(P17,Accompagnements!$A$2:$A$397,0),8)</f>
        <v>#N/A</v>
      </c>
      <c r="R18" s="45" t="e">
        <f>INDEX(Accompagnements!$A$2:$Y$397,MATCH(P17,Accompagnements!$A$2:$A$397,0),9)</f>
        <v>#N/A</v>
      </c>
      <c r="S18" s="45" t="e">
        <f t="shared" si="3"/>
        <v>#N/A</v>
      </c>
      <c r="T18" s="46" t="e">
        <f>INDEX(Accompagnements!$A$2:$Y$397,MATCH(P17,Accompagnements!$A$2:$A$397,0),10)</f>
        <v>#N/A</v>
      </c>
      <c r="U18" s="44"/>
      <c r="V18" s="45" t="str">
        <f>INDEX(Accompagnements!$A$2:$Y$397,MATCH(U17,Accompagnements!$A$2:$A$397,0),8)</f>
        <v>huile</v>
      </c>
      <c r="W18" s="45" t="str">
        <f>INDEX(Accompagnements!$A$2:$Y$397,MATCH(U17,Accompagnements!$A$2:$A$397,0),9)</f>
        <v>pm</v>
      </c>
      <c r="X18" s="45" t="e">
        <f t="shared" si="4"/>
        <v>#VALUE!</v>
      </c>
      <c r="Y18" s="46">
        <f>INDEX(Accompagnements!$A$2:$Y$397,MATCH(U17,Accompagnements!$A$2:$A$397,0),10)</f>
        <v>0</v>
      </c>
    </row>
    <row r="19" spans="1:25" x14ac:dyDescent="0.25">
      <c r="A19" s="44"/>
      <c r="B19" s="45" t="str">
        <f>INDEX(Accompagnements!$A$2:$Y$397,MATCH(A17,Accompagnements!$A$2:$A$397,0),11)</f>
        <v>emmental</v>
      </c>
      <c r="C19" s="45">
        <f>INDEX(Accompagnements!$A$2:$Y$397,MATCH(A17,Accompagnements!$A$2:$A$397,0),12)</f>
        <v>10</v>
      </c>
      <c r="D19" s="45">
        <f t="shared" si="0"/>
        <v>700</v>
      </c>
      <c r="E19" s="46" t="str">
        <f>INDEX(Accompagnements!$A$2:$Y$397,MATCH(A17,Accompagnements!$A$2:$A$397,0),13)</f>
        <v>g</v>
      </c>
      <c r="F19" s="44"/>
      <c r="G19" s="45">
        <f>INDEX(Accompagnements!$A$2:$Y$397,MATCH(F17,Accompagnements!$A$2:$A$397,0),11)</f>
        <v>0</v>
      </c>
      <c r="H19" s="45">
        <f>INDEX(Accompagnements!$A$2:$Y$397,MATCH(F17,Accompagnements!$A$2:$A$397,0),12)</f>
        <v>0</v>
      </c>
      <c r="I19" s="45">
        <f t="shared" si="1"/>
        <v>0</v>
      </c>
      <c r="J19" s="46">
        <f>INDEX(Accompagnements!$A$2:$Y$397,MATCH(F17,Accompagnements!$A$2:$A$397,0),13)</f>
        <v>0</v>
      </c>
      <c r="K19" s="44"/>
      <c r="L19" s="45" t="e">
        <f>INDEX(Accompagnements!$A$2:$Y$397,MATCH(K17,Accompagnements!$A$2:$A$397,0),11)</f>
        <v>#N/A</v>
      </c>
      <c r="M19" s="45" t="e">
        <f>INDEX(Accompagnements!$A$2:$Y$397,MATCH(K17,Accompagnements!$A$2:$A$397,0),12)</f>
        <v>#N/A</v>
      </c>
      <c r="N19" s="45" t="e">
        <f t="shared" si="2"/>
        <v>#N/A</v>
      </c>
      <c r="O19" s="46" t="e">
        <f>INDEX(Accompagnements!$A$2:$Y$397,MATCH(K17,Accompagnements!$A$2:$A$397,0),13)</f>
        <v>#N/A</v>
      </c>
      <c r="P19" s="44"/>
      <c r="Q19" s="45" t="e">
        <f>INDEX(Accompagnements!$A$2:$Y$397,MATCH(P17,Accompagnements!$A$2:$A$397,0),11)</f>
        <v>#N/A</v>
      </c>
      <c r="R19" s="45" t="e">
        <f>INDEX(Accompagnements!$A$2:$Y$397,MATCH(P17,Accompagnements!$A$2:$A$397,0),12)</f>
        <v>#N/A</v>
      </c>
      <c r="S19" s="45" t="e">
        <f t="shared" si="3"/>
        <v>#N/A</v>
      </c>
      <c r="T19" s="46" t="e">
        <f>INDEX(Accompagnements!$A$2:$Y$397,MATCH(P17,Accompagnements!$A$2:$A$397,0),13)</f>
        <v>#N/A</v>
      </c>
      <c r="U19" s="44"/>
      <c r="V19" s="45">
        <f>INDEX(Accompagnements!$A$2:$Y$397,MATCH(U17,Accompagnements!$A$2:$A$397,0),11)</f>
        <v>0</v>
      </c>
      <c r="W19" s="45">
        <f>INDEX(Accompagnements!$A$2:$Y$397,MATCH(U17,Accompagnements!$A$2:$A$397,0),12)</f>
        <v>0</v>
      </c>
      <c r="X19" s="45">
        <f t="shared" si="4"/>
        <v>0</v>
      </c>
      <c r="Y19" s="46">
        <f>INDEX(Accompagnements!$A$2:$Y$397,MATCH(U17,Accompagnements!$A$2:$A$397,0),13)</f>
        <v>0</v>
      </c>
    </row>
    <row r="20" spans="1:25" x14ac:dyDescent="0.25">
      <c r="A20" s="44"/>
      <c r="B20" s="45">
        <f>INDEX(Accompagnements!$A$2:$Y$397,MATCH(A17,Accompagnements!$A$2:$A$397,0),14)</f>
        <v>0</v>
      </c>
      <c r="C20" s="45">
        <f>INDEX(Accompagnements!$A$2:$Y$397,MATCH(A17,Accompagnements!$A$2:$A$397,0),15)</f>
        <v>0</v>
      </c>
      <c r="D20" s="45">
        <f t="shared" si="0"/>
        <v>0</v>
      </c>
      <c r="E20" s="46">
        <f>INDEX(Accompagnements!$A$2:$Y$397,MATCH(A17,Accompagnements!$A$2:$A$397,0),16)</f>
        <v>0</v>
      </c>
      <c r="F20" s="44"/>
      <c r="G20" s="45">
        <f>INDEX(Accompagnements!$A$2:$Y$397,MATCH(F17,Accompagnements!$A$2:$A$397,0),14)</f>
        <v>0</v>
      </c>
      <c r="H20" s="45">
        <f>INDEX(Accompagnements!$A$2:$Y$397,MATCH(F17,Accompagnements!$A$2:$A$397,0),15)</f>
        <v>0</v>
      </c>
      <c r="I20" s="45">
        <f t="shared" si="1"/>
        <v>0</v>
      </c>
      <c r="J20" s="46">
        <f>INDEX(Accompagnements!$A$2:$Y$397,MATCH(F17,Accompagnements!$A$2:$A$397,0),16)</f>
        <v>0</v>
      </c>
      <c r="K20" s="44"/>
      <c r="L20" s="45" t="e">
        <f>INDEX(Accompagnements!$A$2:$Y$397,MATCH(K17,Accompagnements!$A$2:$A$397,0),14)</f>
        <v>#N/A</v>
      </c>
      <c r="M20" s="45" t="e">
        <f>INDEX(Accompagnements!$A$2:$Y$397,MATCH(K17,Accompagnements!$A$2:$A$397,0),15)</f>
        <v>#N/A</v>
      </c>
      <c r="N20" s="45" t="e">
        <f t="shared" si="2"/>
        <v>#N/A</v>
      </c>
      <c r="O20" s="46" t="e">
        <f>INDEX(Accompagnements!$A$2:$Y$397,MATCH(K17,Accompagnements!$A$2:$A$397,0),16)</f>
        <v>#N/A</v>
      </c>
      <c r="P20" s="44"/>
      <c r="Q20" s="45" t="e">
        <f>INDEX(Accompagnements!$A$2:$Y$397,MATCH(P17,Accompagnements!$A$2:$A$397,0),14)</f>
        <v>#N/A</v>
      </c>
      <c r="R20" s="45" t="e">
        <f>INDEX(Accompagnements!$A$2:$Y$397,MATCH(P17,Accompagnements!$A$2:$A$397,0),15)</f>
        <v>#N/A</v>
      </c>
      <c r="S20" s="45" t="e">
        <f t="shared" si="3"/>
        <v>#N/A</v>
      </c>
      <c r="T20" s="46" t="e">
        <f>INDEX(Accompagnements!$A$2:$Y$397,MATCH(P17,Accompagnements!$A$2:$A$397,0),16)</f>
        <v>#N/A</v>
      </c>
      <c r="U20" s="44"/>
      <c r="V20" s="45">
        <f>INDEX(Accompagnements!$A$2:$Y$397,MATCH(U17,Accompagnements!$A$2:$A$397,0),14)</f>
        <v>0</v>
      </c>
      <c r="W20" s="45">
        <f>INDEX(Accompagnements!$A$2:$Y$397,MATCH(U17,Accompagnements!$A$2:$A$397,0),15)</f>
        <v>0</v>
      </c>
      <c r="X20" s="45">
        <f t="shared" si="4"/>
        <v>0</v>
      </c>
      <c r="Y20" s="46">
        <f>INDEX(Accompagnements!$A$2:$Y$397,MATCH(U17,Accompagnements!$A$2:$A$397,0),16)</f>
        <v>0</v>
      </c>
    </row>
    <row r="21" spans="1:25" x14ac:dyDescent="0.25">
      <c r="A21" s="44"/>
      <c r="B21" s="45">
        <f>INDEX(Accompagnements!$A$2:$Y$397,MATCH(A17,Accompagnements!$A$2:$A$397,0),17)</f>
        <v>0</v>
      </c>
      <c r="C21" s="45">
        <f>INDEX(Accompagnements!$A$2:$Y$397,MATCH(A17,Accompagnements!$A$2:$A$397,0),18)</f>
        <v>0</v>
      </c>
      <c r="D21" s="45">
        <f t="shared" si="0"/>
        <v>0</v>
      </c>
      <c r="E21" s="46">
        <f>INDEX(Accompagnements!$A$2:$Y$397,MATCH(A17,Accompagnements!$A$2:$A$397,0),19)</f>
        <v>0</v>
      </c>
      <c r="F21" s="44"/>
      <c r="G21" s="45">
        <f>INDEX(Accompagnements!$A$2:$Y$397,MATCH(F17,Accompagnements!$A$2:$A$397,0),17)</f>
        <v>0</v>
      </c>
      <c r="H21" s="45">
        <f>INDEX(Accompagnements!$A$2:$Y$397,MATCH(F17,Accompagnements!$A$2:$A$397,0),18)</f>
        <v>0</v>
      </c>
      <c r="I21" s="45">
        <f t="shared" si="1"/>
        <v>0</v>
      </c>
      <c r="J21" s="46">
        <f>INDEX(Accompagnements!$A$2:$Y$397,MATCH(F17,Accompagnements!$A$2:$A$397,0),19)</f>
        <v>0</v>
      </c>
      <c r="K21" s="44"/>
      <c r="L21" s="45" t="e">
        <f>INDEX(Accompagnements!$A$2:$Y$397,MATCH(K17,Accompagnements!$A$2:$A$397,0),17)</f>
        <v>#N/A</v>
      </c>
      <c r="M21" s="45" t="e">
        <f>INDEX(Accompagnements!$A$2:$Y$397,MATCH(K17,Accompagnements!$A$2:$A$397,0),18)</f>
        <v>#N/A</v>
      </c>
      <c r="N21" s="45" t="e">
        <f t="shared" si="2"/>
        <v>#N/A</v>
      </c>
      <c r="O21" s="46" t="e">
        <f>INDEX(Accompagnements!$A$2:$Y$397,MATCH(K17,Accompagnements!$A$2:$A$397,0),19)</f>
        <v>#N/A</v>
      </c>
      <c r="P21" s="44"/>
      <c r="Q21" s="45" t="e">
        <f>INDEX(Accompagnements!$A$2:$Y$397,MATCH(P17,Accompagnements!$A$2:$A$397,0),17)</f>
        <v>#N/A</v>
      </c>
      <c r="R21" s="45" t="e">
        <f>INDEX(Accompagnements!$A$2:$Y$397,MATCH(P17,Accompagnements!$A$2:$A$397,0),18)</f>
        <v>#N/A</v>
      </c>
      <c r="S21" s="45" t="e">
        <f t="shared" si="3"/>
        <v>#N/A</v>
      </c>
      <c r="T21" s="46" t="e">
        <f>INDEX(Accompagnements!$A$2:$Y$397,MATCH(P17,Accompagnements!$A$2:$A$397,0),19)</f>
        <v>#N/A</v>
      </c>
      <c r="U21" s="44"/>
      <c r="V21" s="45">
        <f>INDEX(Accompagnements!$A$2:$Y$397,MATCH(U17,Accompagnements!$A$2:$A$397,0),17)</f>
        <v>0</v>
      </c>
      <c r="W21" s="45">
        <f>INDEX(Accompagnements!$A$2:$Y$397,MATCH(U17,Accompagnements!$A$2:$A$397,0),18)</f>
        <v>0</v>
      </c>
      <c r="X21" s="45">
        <f t="shared" si="4"/>
        <v>0</v>
      </c>
      <c r="Y21" s="46">
        <f>INDEX(Accompagnements!$A$2:$Y$397,MATCH(U17,Accompagnements!$A$2:$A$397,0),19)</f>
        <v>0</v>
      </c>
    </row>
    <row r="22" spans="1:25" x14ac:dyDescent="0.25">
      <c r="A22" s="44"/>
      <c r="B22" s="45">
        <f>INDEX(Accompagnements!$A$2:$Y$397,MATCH(A17,Accompagnements!$A$2:$A$397,0),20)</f>
        <v>0</v>
      </c>
      <c r="C22" s="45">
        <f>INDEX(Accompagnements!$A$2:$Y$397,MATCH(A17,Accompagnements!$A$2:$A$397,0),21)</f>
        <v>0</v>
      </c>
      <c r="D22" s="45">
        <f t="shared" si="0"/>
        <v>0</v>
      </c>
      <c r="E22" s="46">
        <f>INDEX(Accompagnements!$A$2:$Y$397,MATCH(A17,Accompagnements!$A$2:$A$397,0),22)</f>
        <v>0</v>
      </c>
      <c r="F22" s="44"/>
      <c r="G22" s="45">
        <f>INDEX(Accompagnements!$A$2:$Y$397,MATCH(F17,Accompagnements!$A$2:$A$397,0),20)</f>
        <v>0</v>
      </c>
      <c r="H22" s="45">
        <f>INDEX(Accompagnements!$A$2:$Y$397,MATCH(F17,Accompagnements!$A$2:$A$397,0),21)</f>
        <v>0</v>
      </c>
      <c r="I22" s="45">
        <f t="shared" si="1"/>
        <v>0</v>
      </c>
      <c r="J22" s="46">
        <f>INDEX(Accompagnements!$A$2:$Y$397,MATCH(F17,Accompagnements!$A$2:$A$397,0),22)</f>
        <v>0</v>
      </c>
      <c r="K22" s="44"/>
      <c r="L22" s="45" t="e">
        <f>INDEX(Accompagnements!$A$2:$Y$397,MATCH(K17,Accompagnements!$A$2:$A$397,0),20)</f>
        <v>#N/A</v>
      </c>
      <c r="M22" s="45" t="e">
        <f>INDEX(Accompagnements!$A$2:$Y$397,MATCH(K17,Accompagnements!$A$2:$A$397,0),21)</f>
        <v>#N/A</v>
      </c>
      <c r="N22" s="45" t="e">
        <f t="shared" si="2"/>
        <v>#N/A</v>
      </c>
      <c r="O22" s="46" t="e">
        <f>INDEX(Accompagnements!$A$2:$Y$397,MATCH(K17,Accompagnements!$A$2:$A$397,0),22)</f>
        <v>#N/A</v>
      </c>
      <c r="P22" s="44"/>
      <c r="Q22" s="45" t="e">
        <f>INDEX(Accompagnements!$A$2:$Y$397,MATCH(P17,Accompagnements!$A$2:$A$397,0),20)</f>
        <v>#N/A</v>
      </c>
      <c r="R22" s="45" t="e">
        <f>INDEX(Accompagnements!$A$2:$Y$397,MATCH(P17,Accompagnements!$A$2:$A$397,0),21)</f>
        <v>#N/A</v>
      </c>
      <c r="S22" s="45" t="e">
        <f t="shared" si="3"/>
        <v>#N/A</v>
      </c>
      <c r="T22" s="46" t="e">
        <f>INDEX(Accompagnements!$A$2:$Y$397,MATCH(P17,Accompagnements!$A$2:$A$397,0),22)</f>
        <v>#N/A</v>
      </c>
      <c r="U22" s="44"/>
      <c r="V22" s="45">
        <f>INDEX(Accompagnements!$A$2:$Y$397,MATCH(U17,Accompagnements!$A$2:$A$397,0),20)</f>
        <v>0</v>
      </c>
      <c r="W22" s="45">
        <f>INDEX(Accompagnements!$A$2:$Y$397,MATCH(U17,Accompagnements!$A$2:$A$397,0),21)</f>
        <v>0</v>
      </c>
      <c r="X22" s="45">
        <f t="shared" si="4"/>
        <v>0</v>
      </c>
      <c r="Y22" s="46">
        <f>INDEX(Accompagnements!$A$2:$Y$397,MATCH(U17,Accompagnements!$A$2:$A$397,0),22)</f>
        <v>0</v>
      </c>
    </row>
    <row r="23" spans="1:25" x14ac:dyDescent="0.25">
      <c r="A23" s="44"/>
      <c r="B23" s="45">
        <f>INDEX(Accompagnements!$A$2:$Y$397,MATCH(A17,Accompagnements!$A$2:$A$397,0),23)</f>
        <v>0</v>
      </c>
      <c r="C23" s="45">
        <f>INDEX(Accompagnements!$A$2:$Y$397,MATCH(A17,Accompagnements!$A$2:$A$397,0),24)</f>
        <v>0</v>
      </c>
      <c r="D23" s="45">
        <f t="shared" si="0"/>
        <v>0</v>
      </c>
      <c r="E23" s="46">
        <f>INDEX(Accompagnements!$A$2:$Y$397,MATCH(A17,Accompagnements!$A$2:$A$397,0),25)</f>
        <v>0</v>
      </c>
      <c r="F23" s="44"/>
      <c r="G23" s="45">
        <f>INDEX(Accompagnements!$A$2:$Y$397,MATCH(F17,Accompagnements!$A$2:$A$397,0),23)</f>
        <v>0</v>
      </c>
      <c r="H23" s="45">
        <f>INDEX(Accompagnements!$A$2:$Y$397,MATCH(F17,Accompagnements!$A$2:$A$397,0),24)</f>
        <v>0</v>
      </c>
      <c r="I23" s="45">
        <f t="shared" si="1"/>
        <v>0</v>
      </c>
      <c r="J23" s="46">
        <f>INDEX(Accompagnements!$A$2:$Y$397,MATCH(F17,Accompagnements!$A$2:$A$397,0),25)</f>
        <v>0</v>
      </c>
      <c r="K23" s="44"/>
      <c r="L23" s="45" t="e">
        <f>INDEX(Accompagnements!$A$2:$Y$397,MATCH(K17,Accompagnements!$A$2:$A$397,0),23)</f>
        <v>#N/A</v>
      </c>
      <c r="M23" s="45" t="e">
        <f>INDEX(Accompagnements!$A$2:$Y$397,MATCH(K17,Accompagnements!$A$2:$A$397,0),24)</f>
        <v>#N/A</v>
      </c>
      <c r="N23" s="45" t="e">
        <f t="shared" si="2"/>
        <v>#N/A</v>
      </c>
      <c r="O23" s="46" t="e">
        <f>INDEX(Accompagnements!$A$2:$Y$397,MATCH(K17,Accompagnements!$A$2:$A$397,0),25)</f>
        <v>#N/A</v>
      </c>
      <c r="P23" s="44"/>
      <c r="Q23" s="45" t="e">
        <f>INDEX(Accompagnements!$A$2:$Y$397,MATCH(P17,Accompagnements!$A$2:$A$397,0),23)</f>
        <v>#N/A</v>
      </c>
      <c r="R23" s="45" t="e">
        <f>INDEX(Accompagnements!$A$2:$Y$397,MATCH(P17,Accompagnements!$A$2:$A$397,0),24)</f>
        <v>#N/A</v>
      </c>
      <c r="S23" s="45" t="e">
        <f t="shared" si="3"/>
        <v>#N/A</v>
      </c>
      <c r="T23" s="46" t="e">
        <f>INDEX(Accompagnements!$A$2:$Y$397,MATCH(P17,Accompagnements!$A$2:$A$397,0),25)</f>
        <v>#N/A</v>
      </c>
      <c r="U23" s="44"/>
      <c r="V23" s="45">
        <f>INDEX(Accompagnements!$A$2:$Y$397,MATCH(U17,Accompagnements!$A$2:$A$397,0),23)</f>
        <v>0</v>
      </c>
      <c r="W23" s="45">
        <f>INDEX(Accompagnements!$A$2:$Y$397,MATCH(U17,Accompagnements!$A$2:$A$397,0),24)</f>
        <v>0</v>
      </c>
      <c r="X23" s="45">
        <f t="shared" si="4"/>
        <v>0</v>
      </c>
      <c r="Y23" s="46">
        <f>INDEX(Accompagnements!$A$2:$Y$397,MATCH(U17,Accompagnements!$A$2:$A$397,0),25)</f>
        <v>0</v>
      </c>
    </row>
    <row r="24" spans="1:25" x14ac:dyDescent="0.25">
      <c r="A24" s="44">
        <f>Semaine!C5</f>
        <v>0</v>
      </c>
      <c r="B24" s="45" t="e">
        <f>INDEX(Fromage!$A$2:$Y$396,MATCH(A24,Fromage!$A$2:$A$396,0),5)</f>
        <v>#N/A</v>
      </c>
      <c r="C24" s="45" t="e">
        <f>INDEX(Fromage!$A$2:$Y$396,MATCH(A24,Fromage!$A$2:$A$396,0),6)</f>
        <v>#N/A</v>
      </c>
      <c r="D24" s="45" t="e">
        <f t="shared" si="0"/>
        <v>#N/A</v>
      </c>
      <c r="E24" s="46" t="e">
        <f>INDEX(Fromage!$A$2:$Y$396,MATCH(A24,Fromage!$A$2:$A$396,0),7)</f>
        <v>#N/A</v>
      </c>
      <c r="F24" s="44">
        <f>Semaine!D5</f>
        <v>0</v>
      </c>
      <c r="G24" s="45" t="e">
        <f>INDEX(Fromage!$A$2:$Y$396,MATCH(F24,Fromage!$A$2:$A$396,0),5)</f>
        <v>#N/A</v>
      </c>
      <c r="H24" s="45" t="e">
        <f>INDEX(Fromage!$A$2:$Y$396,MATCH(F24,Fromage!$A$2:$A$396,0),6)</f>
        <v>#N/A</v>
      </c>
      <c r="I24" s="45" t="e">
        <f t="shared" si="1"/>
        <v>#N/A</v>
      </c>
      <c r="J24" s="46" t="e">
        <f>INDEX(Fromage!$A$2:$Y$396,MATCH(F24,Fromage!$A$2:$A$396,0),7)</f>
        <v>#N/A</v>
      </c>
      <c r="K24" s="44">
        <f>Semaine!E5</f>
        <v>0</v>
      </c>
      <c r="L24" s="45" t="e">
        <f>INDEX(Fromage!$A$2:$Y$396,MATCH(K24,Fromage!$A$2:$A$396,0),5)</f>
        <v>#N/A</v>
      </c>
      <c r="M24" s="45" t="e">
        <f>INDEX(Fromage!$A$2:$Y$396,MATCH(K24,Fromage!$A$2:$A$396,0),6)</f>
        <v>#N/A</v>
      </c>
      <c r="N24" s="45" t="e">
        <f t="shared" si="2"/>
        <v>#N/A</v>
      </c>
      <c r="O24" s="46" t="e">
        <f>INDEX(Fromage!$A$2:$Y$396,MATCH(K24,Fromage!$A$2:$A$396,0),7)</f>
        <v>#N/A</v>
      </c>
      <c r="P24" s="44" t="str">
        <f>Semaine!F5</f>
        <v>Fromage blanc</v>
      </c>
      <c r="Q24" s="45" t="str">
        <f>INDEX(Fromage!$A$2:$Y$396,MATCH(P24,Fromage!$A$2:$A$396,0),5)</f>
        <v>fromage blanc</v>
      </c>
      <c r="R24" s="45">
        <f>INDEX(Fromage!$A$2:$Y$396,MATCH(P24,Fromage!$A$2:$A$396,0),6)</f>
        <v>110</v>
      </c>
      <c r="S24" s="45">
        <f t="shared" si="3"/>
        <v>7700</v>
      </c>
      <c r="T24" s="46" t="str">
        <f>INDEX(Fromage!$A$2:$Y$396,MATCH(P24,Fromage!$A$2:$A$396,0),7)</f>
        <v>g</v>
      </c>
      <c r="U24" s="44">
        <f>Semaine!G5</f>
        <v>0</v>
      </c>
      <c r="V24" s="45" t="e">
        <f>INDEX(Fromage!$A$2:$Y$396,MATCH(U24,Fromage!$A$2:$A$396,0),5)</f>
        <v>#N/A</v>
      </c>
      <c r="W24" s="45" t="e">
        <f>INDEX(Fromage!$A$2:$Y$396,MATCH(U24,Fromage!$A$2:$A$396,0),6)</f>
        <v>#N/A</v>
      </c>
      <c r="X24" s="45" t="e">
        <f t="shared" si="4"/>
        <v>#N/A</v>
      </c>
      <c r="Y24" s="46" t="e">
        <f>INDEX(Fromage!$A$2:$Y$396,MATCH(U24,Fromage!$A$2:$A$396,0),7)</f>
        <v>#N/A</v>
      </c>
    </row>
    <row r="25" spans="1:25" x14ac:dyDescent="0.25">
      <c r="A25" s="44"/>
      <c r="B25" s="45" t="e">
        <f>INDEX(Fromage!$A$2:$Y$396,MATCH(A24,Fromage!$A$2:$A$396,0),8)</f>
        <v>#N/A</v>
      </c>
      <c r="C25" s="45" t="e">
        <f>INDEX(Fromage!$A$2:$Y$396,MATCH(A24,Fromage!$A$2:$A$396,0),9)</f>
        <v>#N/A</v>
      </c>
      <c r="D25" s="45" t="e">
        <f t="shared" si="0"/>
        <v>#N/A</v>
      </c>
      <c r="E25" s="46" t="e">
        <f>INDEX(Fromage!$A$2:$Y$396,MATCH(A24,Fromage!$A$2:$A$396,0),10)</f>
        <v>#N/A</v>
      </c>
      <c r="F25" s="44"/>
      <c r="G25" s="45" t="e">
        <f>INDEX(Fromage!$A$2:$Y$396,MATCH(F24,Fromage!$A$2:$A$396,0),8)</f>
        <v>#N/A</v>
      </c>
      <c r="H25" s="45" t="e">
        <f>INDEX(Fromage!$A$2:$Y$396,MATCH(F24,Fromage!$A$2:$A$396,0),9)</f>
        <v>#N/A</v>
      </c>
      <c r="I25" s="45" t="e">
        <f t="shared" si="1"/>
        <v>#N/A</v>
      </c>
      <c r="J25" s="46" t="e">
        <f>INDEX(Fromage!$A$2:$Y$396,MATCH(F24,Fromage!$A$2:$A$396,0),10)</f>
        <v>#N/A</v>
      </c>
      <c r="K25" s="44"/>
      <c r="L25" s="45" t="e">
        <f>INDEX(Fromage!$A$2:$Y$396,MATCH(K24,Fromage!$A$2:$A$396,0),8)</f>
        <v>#N/A</v>
      </c>
      <c r="M25" s="45" t="e">
        <f>INDEX(Fromage!$A$2:$Y$396,MATCH(K24,Fromage!$A$2:$A$396,0),9)</f>
        <v>#N/A</v>
      </c>
      <c r="N25" s="45" t="e">
        <f t="shared" si="2"/>
        <v>#N/A</v>
      </c>
      <c r="O25" s="46" t="e">
        <f>INDEX(Fromage!$A$2:$Y$396,MATCH(K24,Fromage!$A$2:$A$396,0),10)</f>
        <v>#N/A</v>
      </c>
      <c r="P25" s="44"/>
      <c r="Q25" s="45" t="str">
        <f>INDEX(Fromage!$A$2:$Y$396,MATCH(P24,Fromage!$A$2:$A$396,0),8)</f>
        <v xml:space="preserve">sucre en poudre </v>
      </c>
      <c r="R25" s="45" t="str">
        <f>INDEX(Fromage!$A$2:$Y$396,MATCH(P24,Fromage!$A$2:$A$396,0),9)</f>
        <v>pm</v>
      </c>
      <c r="S25" s="45" t="e">
        <f t="shared" si="3"/>
        <v>#VALUE!</v>
      </c>
      <c r="T25" s="46">
        <f>INDEX(Fromage!$A$2:$Y$396,MATCH(P24,Fromage!$A$2:$A$396,0),10)</f>
        <v>0</v>
      </c>
      <c r="U25" s="44"/>
      <c r="V25" s="45" t="e">
        <f>INDEX(Fromage!$A$2:$Y$396,MATCH(U24,Fromage!$A$2:$A$396,0),8)</f>
        <v>#N/A</v>
      </c>
      <c r="W25" s="45" t="e">
        <f>INDEX(Fromage!$A$2:$Y$396,MATCH(U24,Fromage!$A$2:$A$396,0),9)</f>
        <v>#N/A</v>
      </c>
      <c r="X25" s="45" t="e">
        <f t="shared" si="4"/>
        <v>#N/A</v>
      </c>
      <c r="Y25" s="46" t="e">
        <f>INDEX(Fromage!$A$2:$Y$396,MATCH(U24,Fromage!$A$2:$A$396,0),10)</f>
        <v>#N/A</v>
      </c>
    </row>
    <row r="26" spans="1:25" x14ac:dyDescent="0.25">
      <c r="A26" s="44"/>
      <c r="B26" s="45" t="e">
        <f>INDEX(Fromage!$A$2:$Y$396,MATCH(A24,Fromage!$A$2:$A$396,0),11)</f>
        <v>#N/A</v>
      </c>
      <c r="C26" s="45" t="e">
        <f>INDEX(Fromage!$A$2:$Y$396,MATCH(A24,Fromage!$A$2:$A$396,0),12)</f>
        <v>#N/A</v>
      </c>
      <c r="D26" s="45" t="e">
        <f t="shared" si="0"/>
        <v>#N/A</v>
      </c>
      <c r="E26" s="46" t="e">
        <f>INDEX(Fromage!$A$2:$Y$396,MATCH(A24,Fromage!$A$2:$A$396,0),13)</f>
        <v>#N/A</v>
      </c>
      <c r="F26" s="44"/>
      <c r="G26" s="45" t="e">
        <f>INDEX(Fromage!$A$2:$Y$396,MATCH(F24,Fromage!$A$2:$A$396,0),11)</f>
        <v>#N/A</v>
      </c>
      <c r="H26" s="45" t="e">
        <f>INDEX(Fromage!$A$2:$Y$396,MATCH(F24,Fromage!$A$2:$A$396,0),12)</f>
        <v>#N/A</v>
      </c>
      <c r="I26" s="45" t="e">
        <f t="shared" si="1"/>
        <v>#N/A</v>
      </c>
      <c r="J26" s="46" t="e">
        <f>INDEX(Fromage!$A$2:$Y$396,MATCH(F24,Fromage!$A$2:$A$396,0),13)</f>
        <v>#N/A</v>
      </c>
      <c r="K26" s="44"/>
      <c r="L26" s="45" t="e">
        <f>INDEX(Fromage!$A$2:$Y$396,MATCH(K24,Fromage!$A$2:$A$396,0),11)</f>
        <v>#N/A</v>
      </c>
      <c r="M26" s="45" t="e">
        <f>INDEX(Fromage!$A$2:$Y$396,MATCH(K24,Fromage!$A$2:$A$396,0),12)</f>
        <v>#N/A</v>
      </c>
      <c r="N26" s="45" t="e">
        <f t="shared" si="2"/>
        <v>#N/A</v>
      </c>
      <c r="O26" s="46" t="e">
        <f>INDEX(Fromage!$A$2:$Y$396,MATCH(K24,Fromage!$A$2:$A$396,0),13)</f>
        <v>#N/A</v>
      </c>
      <c r="P26" s="44"/>
      <c r="Q26" s="45">
        <f>INDEX(Fromage!$A$2:$Y$396,MATCH(P24,Fromage!$A$2:$A$396,0),11)</f>
        <v>0</v>
      </c>
      <c r="R26" s="45">
        <f>INDEX(Fromage!$A$2:$Y$396,MATCH(P24,Fromage!$A$2:$A$396,0),12)</f>
        <v>0</v>
      </c>
      <c r="S26" s="45">
        <f t="shared" si="3"/>
        <v>0</v>
      </c>
      <c r="T26" s="46">
        <f>INDEX(Fromage!$A$2:$Y$396,MATCH(P24,Fromage!$A$2:$A$396,0),13)</f>
        <v>0</v>
      </c>
      <c r="U26" s="44"/>
      <c r="V26" s="45" t="e">
        <f>INDEX(Fromage!$A$2:$Y$396,MATCH(U24,Fromage!$A$2:$A$396,0),11)</f>
        <v>#N/A</v>
      </c>
      <c r="W26" s="45" t="e">
        <f>INDEX(Fromage!$A$2:$Y$396,MATCH(U24,Fromage!$A$2:$A$396,0),12)</f>
        <v>#N/A</v>
      </c>
      <c r="X26" s="45" t="e">
        <f t="shared" si="4"/>
        <v>#N/A</v>
      </c>
      <c r="Y26" s="46" t="e">
        <f>INDEX(Fromage!$A$2:$Y$396,MATCH(U24,Fromage!$A$2:$A$396,0),13)</f>
        <v>#N/A</v>
      </c>
    </row>
    <row r="27" spans="1:25" x14ac:dyDescent="0.25">
      <c r="A27" s="44"/>
      <c r="B27" s="45" t="e">
        <f>INDEX(Fromage!$A$2:$Y$396,MATCH(A24,Fromage!$A$2:$A$396,0),14)</f>
        <v>#N/A</v>
      </c>
      <c r="C27" s="45" t="e">
        <f>INDEX(Fromage!$A$2:$Y$396,MATCH(A24,Fromage!$A$2:$A$396,0),15)</f>
        <v>#N/A</v>
      </c>
      <c r="D27" s="45" t="e">
        <f t="shared" si="0"/>
        <v>#N/A</v>
      </c>
      <c r="E27" s="46" t="e">
        <f>INDEX(Fromage!$A$2:$Y$396,MATCH(A24,Fromage!$A$2:$A$396,0),16)</f>
        <v>#N/A</v>
      </c>
      <c r="F27" s="44"/>
      <c r="G27" s="45" t="e">
        <f>INDEX(Fromage!$A$2:$Y$396,MATCH(F24,Fromage!$A$2:$A$396,0),14)</f>
        <v>#N/A</v>
      </c>
      <c r="H27" s="45" t="e">
        <f>INDEX(Fromage!$A$2:$Y$396,MATCH(F24,Fromage!$A$2:$A$396,0),15)</f>
        <v>#N/A</v>
      </c>
      <c r="I27" s="45" t="e">
        <f t="shared" si="1"/>
        <v>#N/A</v>
      </c>
      <c r="J27" s="46" t="e">
        <f>INDEX(Fromage!$A$2:$Y$396,MATCH(F24,Fromage!$A$2:$A$396,0),16)</f>
        <v>#N/A</v>
      </c>
      <c r="K27" s="44"/>
      <c r="L27" s="45" t="e">
        <f>INDEX(Fromage!$A$2:$Y$396,MATCH(K24,Fromage!$A$2:$A$396,0),14)</f>
        <v>#N/A</v>
      </c>
      <c r="M27" s="45" t="e">
        <f>INDEX(Fromage!$A$2:$Y$396,MATCH(K24,Fromage!$A$2:$A$396,0),15)</f>
        <v>#N/A</v>
      </c>
      <c r="N27" s="45" t="e">
        <f t="shared" si="2"/>
        <v>#N/A</v>
      </c>
      <c r="O27" s="46" t="e">
        <f>INDEX(Fromage!$A$2:$Y$396,MATCH(K24,Fromage!$A$2:$A$396,0),16)</f>
        <v>#N/A</v>
      </c>
      <c r="P27" s="44"/>
      <c r="Q27" s="45">
        <f>INDEX(Fromage!$A$2:$Y$396,MATCH(P24,Fromage!$A$2:$A$396,0),14)</f>
        <v>0</v>
      </c>
      <c r="R27" s="45">
        <f>INDEX(Fromage!$A$2:$Y$396,MATCH(P24,Fromage!$A$2:$A$396,0),15)</f>
        <v>0</v>
      </c>
      <c r="S27" s="45">
        <f t="shared" si="3"/>
        <v>0</v>
      </c>
      <c r="T27" s="46">
        <f>INDEX(Fromage!$A$2:$Y$396,MATCH(P24,Fromage!$A$2:$A$396,0),16)</f>
        <v>0</v>
      </c>
      <c r="U27" s="44"/>
      <c r="V27" s="45" t="e">
        <f>INDEX(Fromage!$A$2:$Y$396,MATCH(U24,Fromage!$A$2:$A$396,0),14)</f>
        <v>#N/A</v>
      </c>
      <c r="W27" s="45" t="e">
        <f>INDEX(Fromage!$A$2:$Y$396,MATCH(U24,Fromage!$A$2:$A$396,0),15)</f>
        <v>#N/A</v>
      </c>
      <c r="X27" s="45" t="e">
        <f t="shared" si="4"/>
        <v>#N/A</v>
      </c>
      <c r="Y27" s="46" t="e">
        <f>INDEX(Fromage!$A$2:$Y$396,MATCH(U24,Fromage!$A$2:$A$396,0),16)</f>
        <v>#N/A</v>
      </c>
    </row>
    <row r="28" spans="1:25" x14ac:dyDescent="0.25">
      <c r="A28" s="44"/>
      <c r="B28" s="45" t="e">
        <f>INDEX(Fromage!$A$2:$Y$396,MATCH(A24,Fromage!$A$2:$A$396,0),17)</f>
        <v>#N/A</v>
      </c>
      <c r="C28" s="45" t="e">
        <f>INDEX(Fromage!$A$2:$Y$396,MATCH(A24,Fromage!$A$2:$A$396,0),18)</f>
        <v>#N/A</v>
      </c>
      <c r="D28" s="45" t="e">
        <f t="shared" si="0"/>
        <v>#N/A</v>
      </c>
      <c r="E28" s="46" t="e">
        <f>INDEX(Fromage!$A$2:$Y$396,MATCH(A24,Fromage!$A$2:$A$396,0),19)</f>
        <v>#N/A</v>
      </c>
      <c r="F28" s="44"/>
      <c r="G28" s="45" t="e">
        <f>INDEX(Fromage!$A$2:$Y$396,MATCH(F24,Fromage!$A$2:$A$396,0),17)</f>
        <v>#N/A</v>
      </c>
      <c r="H28" s="45" t="e">
        <f>INDEX(Fromage!$A$2:$Y$396,MATCH(F24,Fromage!$A$2:$A$396,0),18)</f>
        <v>#N/A</v>
      </c>
      <c r="I28" s="45" t="e">
        <f t="shared" si="1"/>
        <v>#N/A</v>
      </c>
      <c r="J28" s="46" t="e">
        <f>INDEX(Fromage!$A$2:$Y$396,MATCH(F24,Fromage!$A$2:$A$396,0),19)</f>
        <v>#N/A</v>
      </c>
      <c r="K28" s="44"/>
      <c r="L28" s="45" t="e">
        <f>INDEX(Fromage!$A$2:$Y$396,MATCH(K24,Fromage!$A$2:$A$396,0),17)</f>
        <v>#N/A</v>
      </c>
      <c r="M28" s="45" t="e">
        <f>INDEX(Fromage!$A$2:$Y$396,MATCH(K24,Fromage!$A$2:$A$396,0),18)</f>
        <v>#N/A</v>
      </c>
      <c r="N28" s="45" t="e">
        <f t="shared" si="2"/>
        <v>#N/A</v>
      </c>
      <c r="O28" s="46" t="e">
        <f>INDEX(Fromage!$A$2:$Y$396,MATCH(K24,Fromage!$A$2:$A$396,0),19)</f>
        <v>#N/A</v>
      </c>
      <c r="P28" s="44"/>
      <c r="Q28" s="45">
        <f>INDEX(Fromage!$A$2:$Y$396,MATCH(P24,Fromage!$A$2:$A$396,0),17)</f>
        <v>0</v>
      </c>
      <c r="R28" s="45">
        <f>INDEX(Fromage!$A$2:$Y$396,MATCH(P24,Fromage!$A$2:$A$396,0),18)</f>
        <v>0</v>
      </c>
      <c r="S28" s="45">
        <f t="shared" si="3"/>
        <v>0</v>
      </c>
      <c r="T28" s="46">
        <f>INDEX(Fromage!$A$2:$Y$396,MATCH(P24,Fromage!$A$2:$A$396,0),19)</f>
        <v>0</v>
      </c>
      <c r="U28" s="44"/>
      <c r="V28" s="45" t="e">
        <f>INDEX(Fromage!$A$2:$Y$396,MATCH(U24,Fromage!$A$2:$A$396,0),17)</f>
        <v>#N/A</v>
      </c>
      <c r="W28" s="45" t="e">
        <f>INDEX(Fromage!$A$2:$Y$396,MATCH(U24,Fromage!$A$2:$A$396,0),18)</f>
        <v>#N/A</v>
      </c>
      <c r="X28" s="45" t="e">
        <f t="shared" si="4"/>
        <v>#N/A</v>
      </c>
      <c r="Y28" s="46" t="e">
        <f>INDEX(Fromage!$A$2:$Y$396,MATCH(U24,Fromage!$A$2:$A$396,0),19)</f>
        <v>#N/A</v>
      </c>
    </row>
    <row r="29" spans="1:25" x14ac:dyDescent="0.25">
      <c r="A29" s="44"/>
      <c r="B29" s="45" t="e">
        <f>INDEX(Fromage!$A$2:$Y$396,MATCH(A24,Fromage!$A$2:$A$396,0),20)</f>
        <v>#N/A</v>
      </c>
      <c r="C29" s="45" t="e">
        <f>INDEX(Fromage!$A$2:$Y$396,MATCH(A24,Fromage!$A$2:$A$396,0),21)</f>
        <v>#N/A</v>
      </c>
      <c r="D29" s="45" t="e">
        <f t="shared" si="0"/>
        <v>#N/A</v>
      </c>
      <c r="E29" s="46" t="e">
        <f>INDEX(Fromage!$A$2:$Y$396,MATCH(A24,Fromage!$A$2:$A$396,0),22)</f>
        <v>#N/A</v>
      </c>
      <c r="F29" s="44"/>
      <c r="G29" s="45" t="e">
        <f>INDEX(Fromage!$A$2:$Y$396,MATCH(F24,Fromage!$A$2:$A$396,0),20)</f>
        <v>#N/A</v>
      </c>
      <c r="H29" s="45" t="e">
        <f>INDEX(Fromage!$A$2:$Y$396,MATCH(F24,Fromage!$A$2:$A$396,0),21)</f>
        <v>#N/A</v>
      </c>
      <c r="I29" s="45" t="e">
        <f t="shared" si="1"/>
        <v>#N/A</v>
      </c>
      <c r="J29" s="46" t="e">
        <f>INDEX(Fromage!$A$2:$Y$396,MATCH(F24,Fromage!$A$2:$A$396,0),22)</f>
        <v>#N/A</v>
      </c>
      <c r="K29" s="44"/>
      <c r="L29" s="45" t="e">
        <f>INDEX(Fromage!$A$2:$Y$396,MATCH(K24,Fromage!$A$2:$A$396,0),20)</f>
        <v>#N/A</v>
      </c>
      <c r="M29" s="45" t="e">
        <f>INDEX(Fromage!$A$2:$Y$396,MATCH(K24,Fromage!$A$2:$A$396,0),21)</f>
        <v>#N/A</v>
      </c>
      <c r="N29" s="45" t="e">
        <f t="shared" si="2"/>
        <v>#N/A</v>
      </c>
      <c r="O29" s="46" t="e">
        <f>INDEX(Fromage!$A$2:$Y$396,MATCH(K24,Fromage!$A$2:$A$396,0),22)</f>
        <v>#N/A</v>
      </c>
      <c r="P29" s="44"/>
      <c r="Q29" s="45">
        <f>INDEX(Fromage!$A$2:$Y$396,MATCH(P24,Fromage!$A$2:$A$396,0),20)</f>
        <v>0</v>
      </c>
      <c r="R29" s="45">
        <f>INDEX(Fromage!$A$2:$Y$396,MATCH(P24,Fromage!$A$2:$A$396,0),21)</f>
        <v>0</v>
      </c>
      <c r="S29" s="45">
        <f t="shared" si="3"/>
        <v>0</v>
      </c>
      <c r="T29" s="46">
        <f>INDEX(Fromage!$A$2:$Y$396,MATCH(P24,Fromage!$A$2:$A$396,0),22)</f>
        <v>0</v>
      </c>
      <c r="U29" s="44"/>
      <c r="V29" s="45" t="e">
        <f>INDEX(Fromage!$A$2:$Y$396,MATCH(U24,Fromage!$A$2:$A$396,0),20)</f>
        <v>#N/A</v>
      </c>
      <c r="W29" s="45" t="e">
        <f>INDEX(Fromage!$A$2:$Y$396,MATCH(U24,Fromage!$A$2:$A$396,0),21)</f>
        <v>#N/A</v>
      </c>
      <c r="X29" s="45" t="e">
        <f t="shared" si="4"/>
        <v>#N/A</v>
      </c>
      <c r="Y29" s="46" t="e">
        <f>INDEX(Fromage!$A$2:$Y$396,MATCH(U24,Fromage!$A$2:$A$396,0),22)</f>
        <v>#N/A</v>
      </c>
    </row>
    <row r="30" spans="1:25" x14ac:dyDescent="0.25">
      <c r="A30" s="44"/>
      <c r="B30" s="45" t="e">
        <f>INDEX(Fromage!$A$2:$Y$396,MATCH(A24,Fromage!$A$2:$A$396,0),23)</f>
        <v>#N/A</v>
      </c>
      <c r="C30" s="45" t="e">
        <f>INDEX(Fromage!$A$2:$Y$396,MATCH(A24,Fromage!$A$2:$A$396,0),24)</f>
        <v>#N/A</v>
      </c>
      <c r="D30" s="45" t="e">
        <f t="shared" si="0"/>
        <v>#N/A</v>
      </c>
      <c r="E30" s="46" t="e">
        <f>INDEX(Fromage!$A$2:$Y$396,MATCH(A24,Fromage!$A$2:$A$396,0),25)</f>
        <v>#N/A</v>
      </c>
      <c r="F30" s="44"/>
      <c r="G30" s="45" t="e">
        <f>INDEX(Fromage!$A$2:$Y$396,MATCH(F24,Fromage!$A$2:$A$396,0),23)</f>
        <v>#N/A</v>
      </c>
      <c r="H30" s="45" t="e">
        <f>INDEX(Fromage!$A$2:$Y$396,MATCH(F24,Fromage!$A$2:$A$396,0),24)</f>
        <v>#N/A</v>
      </c>
      <c r="I30" s="45" t="e">
        <f t="shared" si="1"/>
        <v>#N/A</v>
      </c>
      <c r="J30" s="46" t="e">
        <f>INDEX(Fromage!$A$2:$Y$396,MATCH(F24,Fromage!$A$2:$A$396,0),25)</f>
        <v>#N/A</v>
      </c>
      <c r="K30" s="44"/>
      <c r="L30" s="45" t="e">
        <f>INDEX(Fromage!$A$2:$Y$396,MATCH(K24,Fromage!$A$2:$A$396,0),23)</f>
        <v>#N/A</v>
      </c>
      <c r="M30" s="45" t="e">
        <f>INDEX(Fromage!$A$2:$Y$396,MATCH(K24,Fromage!$A$2:$A$396,0),24)</f>
        <v>#N/A</v>
      </c>
      <c r="N30" s="45" t="e">
        <f t="shared" si="2"/>
        <v>#N/A</v>
      </c>
      <c r="O30" s="46" t="e">
        <f>INDEX(Fromage!$A$2:$Y$396,MATCH(K24,Fromage!$A$2:$A$396,0),25)</f>
        <v>#N/A</v>
      </c>
      <c r="P30" s="44"/>
      <c r="Q30" s="45">
        <f>INDEX(Fromage!$A$2:$Y$396,MATCH(P24,Fromage!$A$2:$A$396,0),23)</f>
        <v>0</v>
      </c>
      <c r="R30" s="45">
        <f>INDEX(Fromage!$A$2:$Y$396,MATCH(P24,Fromage!$A$2:$A$396,0),24)</f>
        <v>0</v>
      </c>
      <c r="S30" s="45">
        <f t="shared" si="3"/>
        <v>0</v>
      </c>
      <c r="T30" s="46">
        <f>INDEX(Fromage!$A$2:$Y$396,MATCH(P24,Fromage!$A$2:$A$396,0),25)</f>
        <v>0</v>
      </c>
      <c r="U30" s="44"/>
      <c r="V30" s="45" t="e">
        <f>INDEX(Fromage!$A$2:$Y$396,MATCH(U24,Fromage!$A$2:$A$396,0),23)</f>
        <v>#N/A</v>
      </c>
      <c r="W30" s="45" t="e">
        <f>INDEX(Fromage!$A$2:$Y$396,MATCH(U24,Fromage!$A$2:$A$396,0),24)</f>
        <v>#N/A</v>
      </c>
      <c r="X30" s="45" t="e">
        <f t="shared" si="4"/>
        <v>#N/A</v>
      </c>
      <c r="Y30" s="46" t="e">
        <f>INDEX(Fromage!$A$2:$Y$396,MATCH(U24,Fromage!$A$2:$A$396,0),25)</f>
        <v>#N/A</v>
      </c>
    </row>
    <row r="31" spans="1:25" x14ac:dyDescent="0.25">
      <c r="A31" s="44">
        <f>Semaine!C6</f>
        <v>0</v>
      </c>
      <c r="B31" s="45" t="e">
        <f>INDEX(Desserts!$A$2:$Y$392,MATCH(A31,Desserts!$A$2:$A$392,0),5)</f>
        <v>#N/A</v>
      </c>
      <c r="C31" s="45" t="e">
        <f>INDEX(Desserts!$A$2:$Y$392,MATCH(A31,Desserts!$A$2:$A$392,0),6)</f>
        <v>#N/A</v>
      </c>
      <c r="D31" s="45" t="e">
        <f t="shared" si="0"/>
        <v>#N/A</v>
      </c>
      <c r="E31" s="46" t="e">
        <f>INDEX(Desserts!$A$2:$Y$392,MATCH(A31,Desserts!$A$2:$A$392,0),7)</f>
        <v>#N/A</v>
      </c>
      <c r="F31" s="44">
        <f>Semaine!D6</f>
        <v>0</v>
      </c>
      <c r="G31" s="45" t="e">
        <f>INDEX(Desserts!$A$2:$Y$392,MATCH(F31,Desserts!$A$2:$A$392,0),5)</f>
        <v>#N/A</v>
      </c>
      <c r="H31" s="45" t="e">
        <f>INDEX(Desserts!$A$2:$Y$392,MATCH(F31,Desserts!$A$2:$A$392,0),6)</f>
        <v>#N/A</v>
      </c>
      <c r="I31" s="45" t="e">
        <f t="shared" si="1"/>
        <v>#N/A</v>
      </c>
      <c r="J31" s="46" t="e">
        <f>INDEX(Desserts!$A$2:$Y$392,MATCH(F31,Desserts!$A$2:$A$392,0),7)</f>
        <v>#N/A</v>
      </c>
      <c r="K31" s="44">
        <f>Semaine!E6</f>
        <v>0</v>
      </c>
      <c r="L31" s="45" t="e">
        <f>INDEX(Desserts!$A$2:$Y$392,MATCH(K31,Desserts!$A$2:$A$392,0),5)</f>
        <v>#N/A</v>
      </c>
      <c r="M31" s="45" t="e">
        <f>INDEX(Desserts!$A$2:$Y$392,MATCH(K31,Desserts!$A$2:$A$392,0),6)</f>
        <v>#N/A</v>
      </c>
      <c r="N31" s="45" t="e">
        <f t="shared" si="2"/>
        <v>#N/A</v>
      </c>
      <c r="O31" s="46" t="e">
        <f>INDEX(Desserts!$A$2:$Y$392,MATCH(K31,Desserts!$A$2:$A$392,0),7)</f>
        <v>#N/A</v>
      </c>
      <c r="P31" s="44">
        <f>Semaine!F6</f>
        <v>0</v>
      </c>
      <c r="Q31" s="45" t="e">
        <f>INDEX(Desserts!$A$2:$Y$392,MATCH(P31,Desserts!$A$2:$A$392,0),5)</f>
        <v>#N/A</v>
      </c>
      <c r="R31" s="45" t="e">
        <f>INDEX(Desserts!$A$2:$Y$392,MATCH(P31,Desserts!$A$2:$A$392,0),6)</f>
        <v>#N/A</v>
      </c>
      <c r="S31" s="45" t="e">
        <f t="shared" si="3"/>
        <v>#N/A</v>
      </c>
      <c r="T31" s="46" t="e">
        <f>INDEX(Desserts!$A$2:$Y$392,MATCH(P31,Desserts!$A$2:$A$392,0),7)</f>
        <v>#N/A</v>
      </c>
      <c r="U31" s="44">
        <f>Semaine!G6</f>
        <v>0</v>
      </c>
      <c r="V31" s="45" t="e">
        <f>INDEX(Desserts!$A$2:$Y$392,MATCH(U31,Desserts!$A$2:$A$392,0),5)</f>
        <v>#N/A</v>
      </c>
      <c r="W31" s="45" t="e">
        <f>INDEX(Desserts!$A$2:$Y$392,MATCH(U31,Desserts!$A$2:$A$392,0),6)</f>
        <v>#N/A</v>
      </c>
      <c r="X31" s="45" t="e">
        <f t="shared" si="4"/>
        <v>#N/A</v>
      </c>
      <c r="Y31" s="46" t="e">
        <f>INDEX(Desserts!$A$2:$Y$392,MATCH(U31,Desserts!$A$2:$A$392,0),7)</f>
        <v>#N/A</v>
      </c>
    </row>
    <row r="32" spans="1:25" x14ac:dyDescent="0.25">
      <c r="A32" s="44"/>
      <c r="B32" s="45" t="e">
        <f>INDEX(Desserts!$A$2:$Y$392,MATCH(A31,Desserts!$A$2:$A$392,0),8)</f>
        <v>#N/A</v>
      </c>
      <c r="C32" s="45" t="e">
        <f>INDEX(Desserts!$A$2:$Y$392,MATCH(A31,Desserts!$A$2:$A$392,0),9)</f>
        <v>#N/A</v>
      </c>
      <c r="D32" s="45" t="e">
        <f t="shared" si="0"/>
        <v>#N/A</v>
      </c>
      <c r="E32" s="46" t="e">
        <f>INDEX(Desserts!$A$2:$Y$392,MATCH(A31,Desserts!$A$2:$A$392,0),10)</f>
        <v>#N/A</v>
      </c>
      <c r="F32" s="44"/>
      <c r="G32" s="45" t="e">
        <f>INDEX(Desserts!$A$2:$Y$392,MATCH(F31,Desserts!$A$2:$A$392,0),8)</f>
        <v>#N/A</v>
      </c>
      <c r="H32" s="45" t="e">
        <f>INDEX(Desserts!$A$2:$Y$392,MATCH(F31,Desserts!$A$2:$A$392,0),9)</f>
        <v>#N/A</v>
      </c>
      <c r="I32" s="45" t="e">
        <f t="shared" si="1"/>
        <v>#N/A</v>
      </c>
      <c r="J32" s="46" t="e">
        <f>INDEX(Desserts!$A$2:$Y$392,MATCH(F31,Desserts!$A$2:$A$392,0),10)</f>
        <v>#N/A</v>
      </c>
      <c r="K32" s="44"/>
      <c r="L32" s="45" t="e">
        <f>INDEX(Desserts!$A$2:$Y$392,MATCH(K31,Desserts!$A$2:$A$392,0),8)</f>
        <v>#N/A</v>
      </c>
      <c r="M32" s="45" t="e">
        <f>INDEX(Desserts!$A$2:$Y$392,MATCH(K31,Desserts!$A$2:$A$392,0),9)</f>
        <v>#N/A</v>
      </c>
      <c r="N32" s="45" t="e">
        <f t="shared" si="2"/>
        <v>#N/A</v>
      </c>
      <c r="O32" s="46" t="e">
        <f>INDEX(Desserts!$A$2:$Y$392,MATCH(K31,Desserts!$A$2:$A$392,0),10)</f>
        <v>#N/A</v>
      </c>
      <c r="P32" s="44"/>
      <c r="Q32" s="45" t="e">
        <f>INDEX(Desserts!$A$2:$Y$392,MATCH(P31,Desserts!$A$2:$A$392,0),8)</f>
        <v>#N/A</v>
      </c>
      <c r="R32" s="45" t="e">
        <f>INDEX(Desserts!$A$2:$Y$392,MATCH(P31,Desserts!$A$2:$A$392,0),9)</f>
        <v>#N/A</v>
      </c>
      <c r="S32" s="45" t="e">
        <f t="shared" si="3"/>
        <v>#N/A</v>
      </c>
      <c r="T32" s="46" t="e">
        <f>INDEX(Desserts!$A$2:$Y$392,MATCH(P31,Desserts!$A$2:$A$392,0),10)</f>
        <v>#N/A</v>
      </c>
      <c r="U32" s="44"/>
      <c r="V32" s="45" t="e">
        <f>INDEX(Desserts!$A$2:$Y$392,MATCH(U31,Desserts!$A$2:$A$392,0),8)</f>
        <v>#N/A</v>
      </c>
      <c r="W32" s="45" t="e">
        <f>INDEX(Desserts!$A$2:$Y$392,MATCH(U31,Desserts!$A$2:$A$392,0),9)</f>
        <v>#N/A</v>
      </c>
      <c r="X32" s="45" t="e">
        <f t="shared" si="4"/>
        <v>#N/A</v>
      </c>
      <c r="Y32" s="46" t="e">
        <f>INDEX(Desserts!$A$2:$Y$392,MATCH(U31,Desserts!$A$2:$A$392,0),10)</f>
        <v>#N/A</v>
      </c>
    </row>
    <row r="33" spans="1:25" x14ac:dyDescent="0.25">
      <c r="A33" s="44"/>
      <c r="B33" s="45" t="e">
        <f>INDEX(Desserts!$A$2:$Y$392,MATCH(A31,Desserts!$A$2:$A$392,0),11)</f>
        <v>#N/A</v>
      </c>
      <c r="C33" s="45" t="e">
        <f>INDEX(Desserts!$A$2:$Y$392,MATCH(A31,Desserts!$A$2:$A$392,0),12)</f>
        <v>#N/A</v>
      </c>
      <c r="D33" s="45" t="e">
        <f t="shared" si="0"/>
        <v>#N/A</v>
      </c>
      <c r="E33" s="46" t="e">
        <f>INDEX(Desserts!$A$2:$Y$392,MATCH(A31,Desserts!$A$2:$A$392,0),13)</f>
        <v>#N/A</v>
      </c>
      <c r="F33" s="44"/>
      <c r="G33" s="45" t="e">
        <f>INDEX(Desserts!$A$2:$Y$392,MATCH(F31,Desserts!$A$2:$A$392,0),11)</f>
        <v>#N/A</v>
      </c>
      <c r="H33" s="45" t="e">
        <f>INDEX(Desserts!$A$2:$Y$392,MATCH(F31,Desserts!$A$2:$A$392,0),12)</f>
        <v>#N/A</v>
      </c>
      <c r="I33" s="45" t="e">
        <f t="shared" si="1"/>
        <v>#N/A</v>
      </c>
      <c r="J33" s="46" t="e">
        <f>INDEX(Desserts!$A$2:$Y$392,MATCH(F31,Desserts!$A$2:$A$392,0),13)</f>
        <v>#N/A</v>
      </c>
      <c r="K33" s="44"/>
      <c r="L33" s="45" t="e">
        <f>INDEX(Desserts!$A$2:$Y$392,MATCH(K31,Desserts!$A$2:$A$392,0),11)</f>
        <v>#N/A</v>
      </c>
      <c r="M33" s="45" t="e">
        <f>INDEX(Desserts!$A$2:$Y$392,MATCH(K31,Desserts!$A$2:$A$392,0),12)</f>
        <v>#N/A</v>
      </c>
      <c r="N33" s="45" t="e">
        <f t="shared" si="2"/>
        <v>#N/A</v>
      </c>
      <c r="O33" s="46" t="e">
        <f>INDEX(Desserts!$A$2:$Y$392,MATCH(K31,Desserts!$A$2:$A$392,0),13)</f>
        <v>#N/A</v>
      </c>
      <c r="P33" s="44"/>
      <c r="Q33" s="45" t="e">
        <f>INDEX(Desserts!$A$2:$Y$392,MATCH(P31,Desserts!$A$2:$A$392,0),11)</f>
        <v>#N/A</v>
      </c>
      <c r="R33" s="45" t="e">
        <f>INDEX(Desserts!$A$2:$Y$392,MATCH(P31,Desserts!$A$2:$A$392,0),12)</f>
        <v>#N/A</v>
      </c>
      <c r="S33" s="45" t="e">
        <f t="shared" si="3"/>
        <v>#N/A</v>
      </c>
      <c r="T33" s="46" t="e">
        <f>INDEX(Desserts!$A$2:$Y$392,MATCH(P31,Desserts!$A$2:$A$392,0),13)</f>
        <v>#N/A</v>
      </c>
      <c r="U33" s="44"/>
      <c r="V33" s="45" t="e">
        <f>INDEX(Desserts!$A$2:$Y$392,MATCH(U31,Desserts!$A$2:$A$392,0),11)</f>
        <v>#N/A</v>
      </c>
      <c r="W33" s="45" t="e">
        <f>INDEX(Desserts!$A$2:$Y$392,MATCH(U31,Desserts!$A$2:$A$392,0),12)</f>
        <v>#N/A</v>
      </c>
      <c r="X33" s="45" t="e">
        <f t="shared" si="4"/>
        <v>#N/A</v>
      </c>
      <c r="Y33" s="46" t="e">
        <f>INDEX(Desserts!$A$2:$Y$392,MATCH(U31,Desserts!$A$2:$A$392,0),13)</f>
        <v>#N/A</v>
      </c>
    </row>
    <row r="34" spans="1:25" x14ac:dyDescent="0.25">
      <c r="A34" s="44"/>
      <c r="B34" s="45" t="e">
        <f>INDEX(Desserts!$A$2:$Y$392,MATCH(A31,Desserts!$A$2:$A$392,0),14)</f>
        <v>#N/A</v>
      </c>
      <c r="C34" s="45" t="e">
        <f>INDEX(Desserts!$A$2:$Y$392,MATCH(A31,Desserts!$A$2:$A$392,0),15)</f>
        <v>#N/A</v>
      </c>
      <c r="D34" s="45" t="e">
        <f t="shared" si="0"/>
        <v>#N/A</v>
      </c>
      <c r="E34" s="46" t="e">
        <f>INDEX(Desserts!$A$2:$Y$392,MATCH(A31,Desserts!$A$2:$A$392,0),16)</f>
        <v>#N/A</v>
      </c>
      <c r="F34" s="44"/>
      <c r="G34" s="45" t="e">
        <f>INDEX(Desserts!$A$2:$Y$392,MATCH(F31,Desserts!$A$2:$A$392,0),14)</f>
        <v>#N/A</v>
      </c>
      <c r="H34" s="45" t="e">
        <f>INDEX(Desserts!$A$2:$Y$392,MATCH(F31,Desserts!$A$2:$A$392,0),15)</f>
        <v>#N/A</v>
      </c>
      <c r="I34" s="45" t="e">
        <f t="shared" si="1"/>
        <v>#N/A</v>
      </c>
      <c r="J34" s="46" t="e">
        <f>INDEX(Desserts!$A$2:$Y$392,MATCH(F31,Desserts!$A$2:$A$392,0),16)</f>
        <v>#N/A</v>
      </c>
      <c r="K34" s="44"/>
      <c r="L34" s="45" t="e">
        <f>INDEX(Desserts!$A$2:$Y$392,MATCH(K31,Desserts!$A$2:$A$392,0),14)</f>
        <v>#N/A</v>
      </c>
      <c r="M34" s="45" t="e">
        <f>INDEX(Desserts!$A$2:$Y$392,MATCH(K31,Desserts!$A$2:$A$392,0),15)</f>
        <v>#N/A</v>
      </c>
      <c r="N34" s="45" t="e">
        <f t="shared" si="2"/>
        <v>#N/A</v>
      </c>
      <c r="O34" s="46" t="e">
        <f>INDEX(Desserts!$A$2:$Y$392,MATCH(K31,Desserts!$A$2:$A$392,0),16)</f>
        <v>#N/A</v>
      </c>
      <c r="P34" s="44"/>
      <c r="Q34" s="45" t="e">
        <f>INDEX(Desserts!$A$2:$Y$392,MATCH(P31,Desserts!$A$2:$A$392,0),14)</f>
        <v>#N/A</v>
      </c>
      <c r="R34" s="45" t="e">
        <f>INDEX(Desserts!$A$2:$Y$392,MATCH(P31,Desserts!$A$2:$A$392,0),15)</f>
        <v>#N/A</v>
      </c>
      <c r="S34" s="45" t="e">
        <f t="shared" si="3"/>
        <v>#N/A</v>
      </c>
      <c r="T34" s="46" t="e">
        <f>INDEX(Desserts!$A$2:$Y$392,MATCH(P31,Desserts!$A$2:$A$392,0),16)</f>
        <v>#N/A</v>
      </c>
      <c r="U34" s="44"/>
      <c r="V34" s="45" t="e">
        <f>INDEX(Desserts!$A$2:$Y$392,MATCH(U31,Desserts!$A$2:$A$392,0),14)</f>
        <v>#N/A</v>
      </c>
      <c r="W34" s="45" t="e">
        <f>INDEX(Desserts!$A$2:$Y$392,MATCH(U31,Desserts!$A$2:$A$392,0),15)</f>
        <v>#N/A</v>
      </c>
      <c r="X34" s="45" t="e">
        <f t="shared" si="4"/>
        <v>#N/A</v>
      </c>
      <c r="Y34" s="46" t="e">
        <f>INDEX(Desserts!$A$2:$Y$392,MATCH(U31,Desserts!$A$2:$A$392,0),16)</f>
        <v>#N/A</v>
      </c>
    </row>
    <row r="35" spans="1:25" x14ac:dyDescent="0.25">
      <c r="A35" s="44"/>
      <c r="B35" s="45" t="e">
        <f>INDEX(Desserts!$A$2:$Y$392,MATCH(A31,Desserts!$A$2:$A$392,0),17)</f>
        <v>#N/A</v>
      </c>
      <c r="C35" s="45" t="e">
        <f>INDEX(Desserts!$A$2:$Y$392,MATCH(A31,Desserts!$A$2:$A$392,0),18)</f>
        <v>#N/A</v>
      </c>
      <c r="D35" s="45" t="e">
        <f t="shared" si="0"/>
        <v>#N/A</v>
      </c>
      <c r="E35" s="46" t="e">
        <f>INDEX(Desserts!$A$2:$Y$392,MATCH(A31,Desserts!$A$2:$A$392,0),19)</f>
        <v>#N/A</v>
      </c>
      <c r="F35" s="44"/>
      <c r="G35" s="45" t="e">
        <f>INDEX(Desserts!$A$2:$Y$392,MATCH(F31,Desserts!$A$2:$A$392,0),17)</f>
        <v>#N/A</v>
      </c>
      <c r="H35" s="45" t="e">
        <f>INDEX(Desserts!$A$2:$Y$392,MATCH(F31,Desserts!$A$2:$A$392,0),18)</f>
        <v>#N/A</v>
      </c>
      <c r="I35" s="45" t="e">
        <f t="shared" si="1"/>
        <v>#N/A</v>
      </c>
      <c r="J35" s="46" t="e">
        <f>INDEX(Desserts!$A$2:$Y$392,MATCH(F31,Desserts!$A$2:$A$392,0),19)</f>
        <v>#N/A</v>
      </c>
      <c r="K35" s="44"/>
      <c r="L35" s="45" t="e">
        <f>INDEX(Desserts!$A$2:$Y$392,MATCH(K31,Desserts!$A$2:$A$392,0),17)</f>
        <v>#N/A</v>
      </c>
      <c r="M35" s="45" t="e">
        <f>INDEX(Desserts!$A$2:$Y$392,MATCH(K31,Desserts!$A$2:$A$392,0),18)</f>
        <v>#N/A</v>
      </c>
      <c r="N35" s="45" t="e">
        <f t="shared" si="2"/>
        <v>#N/A</v>
      </c>
      <c r="O35" s="46" t="e">
        <f>INDEX(Desserts!$A$2:$Y$392,MATCH(K31,Desserts!$A$2:$A$392,0),19)</f>
        <v>#N/A</v>
      </c>
      <c r="P35" s="44"/>
      <c r="Q35" s="45" t="e">
        <f>INDEX(Desserts!$A$2:$Y$392,MATCH(P31,Desserts!$A$2:$A$392,0),17)</f>
        <v>#N/A</v>
      </c>
      <c r="R35" s="45" t="e">
        <f>INDEX(Desserts!$A$2:$Y$392,MATCH(P31,Desserts!$A$2:$A$392,0),18)</f>
        <v>#N/A</v>
      </c>
      <c r="S35" s="45" t="e">
        <f t="shared" si="3"/>
        <v>#N/A</v>
      </c>
      <c r="T35" s="46" t="e">
        <f>INDEX(Desserts!$A$2:$Y$392,MATCH(P31,Desserts!$A$2:$A$392,0),19)</f>
        <v>#N/A</v>
      </c>
      <c r="U35" s="44"/>
      <c r="V35" s="45" t="e">
        <f>INDEX(Desserts!$A$2:$Y$392,MATCH(U31,Desserts!$A$2:$A$392,0),17)</f>
        <v>#N/A</v>
      </c>
      <c r="W35" s="45" t="e">
        <f>INDEX(Desserts!$A$2:$Y$392,MATCH(U31,Desserts!$A$2:$A$392,0),18)</f>
        <v>#N/A</v>
      </c>
      <c r="X35" s="45" t="e">
        <f t="shared" si="4"/>
        <v>#N/A</v>
      </c>
      <c r="Y35" s="46" t="e">
        <f>INDEX(Desserts!$A$2:$Y$392,MATCH(U31,Desserts!$A$2:$A$392,0),19)</f>
        <v>#N/A</v>
      </c>
    </row>
    <row r="36" spans="1:25" x14ac:dyDescent="0.25">
      <c r="A36" s="44"/>
      <c r="B36" s="45" t="e">
        <f>INDEX(Desserts!$A$2:$Y$392,MATCH(A31,Desserts!$A$2:$A$392,0),20)</f>
        <v>#N/A</v>
      </c>
      <c r="C36" s="45" t="e">
        <f>INDEX(Desserts!$A$2:$Y$392,MATCH(A31,Desserts!$A$2:$A$392,0),21)</f>
        <v>#N/A</v>
      </c>
      <c r="D36" s="45" t="e">
        <f t="shared" si="0"/>
        <v>#N/A</v>
      </c>
      <c r="E36" s="46" t="e">
        <f>INDEX(Desserts!$A$2:$Y$392,MATCH(A31,Desserts!$A$2:$A$392,0),22)</f>
        <v>#N/A</v>
      </c>
      <c r="F36" s="44"/>
      <c r="G36" s="45" t="e">
        <f>INDEX(Desserts!$A$2:$Y$392,MATCH(F31,Desserts!$A$2:$A$392,0),20)</f>
        <v>#N/A</v>
      </c>
      <c r="H36" s="45" t="e">
        <f>INDEX(Desserts!$A$2:$Y$392,MATCH(F31,Desserts!$A$2:$A$392,0),21)</f>
        <v>#N/A</v>
      </c>
      <c r="I36" s="45" t="e">
        <f t="shared" si="1"/>
        <v>#N/A</v>
      </c>
      <c r="J36" s="46" t="e">
        <f>INDEX(Desserts!$A$2:$Y$392,MATCH(F31,Desserts!$A$2:$A$392,0),22)</f>
        <v>#N/A</v>
      </c>
      <c r="K36" s="44"/>
      <c r="L36" s="45" t="e">
        <f>INDEX(Desserts!$A$2:$Y$392,MATCH(K31,Desserts!$A$2:$A$392,0),20)</f>
        <v>#N/A</v>
      </c>
      <c r="M36" s="45" t="e">
        <f>INDEX(Desserts!$A$2:$Y$392,MATCH(K31,Desserts!$A$2:$A$392,0),21)</f>
        <v>#N/A</v>
      </c>
      <c r="N36" s="45" t="e">
        <f t="shared" si="2"/>
        <v>#N/A</v>
      </c>
      <c r="O36" s="46" t="e">
        <f>INDEX(Desserts!$A$2:$Y$392,MATCH(K31,Desserts!$A$2:$A$392,0),22)</f>
        <v>#N/A</v>
      </c>
      <c r="P36" s="44"/>
      <c r="Q36" s="45" t="e">
        <f>INDEX(Desserts!$A$2:$Y$392,MATCH(P31,Desserts!$A$2:$A$392,0),20)</f>
        <v>#N/A</v>
      </c>
      <c r="R36" s="45" t="e">
        <f>INDEX(Desserts!$A$2:$Y$392,MATCH(P31,Desserts!$A$2:$A$392,0),21)</f>
        <v>#N/A</v>
      </c>
      <c r="S36" s="45" t="e">
        <f t="shared" si="3"/>
        <v>#N/A</v>
      </c>
      <c r="T36" s="46" t="e">
        <f>INDEX(Desserts!$A$2:$Y$392,MATCH(P31,Desserts!$A$2:$A$392,0),22)</f>
        <v>#N/A</v>
      </c>
      <c r="U36" s="44"/>
      <c r="V36" s="45" t="e">
        <f>INDEX(Desserts!$A$2:$Y$392,MATCH(U31,Desserts!$A$2:$A$392,0),20)</f>
        <v>#N/A</v>
      </c>
      <c r="W36" s="45" t="e">
        <f>INDEX(Desserts!$A$2:$Y$392,MATCH(U31,Desserts!$A$2:$A$392,0),21)</f>
        <v>#N/A</v>
      </c>
      <c r="X36" s="45" t="e">
        <f t="shared" si="4"/>
        <v>#N/A</v>
      </c>
      <c r="Y36" s="46" t="e">
        <f>INDEX(Desserts!$A$2:$Y$392,MATCH(U31,Desserts!$A$2:$A$392,0),22)</f>
        <v>#N/A</v>
      </c>
    </row>
    <row r="37" spans="1:25" ht="15.75" thickBot="1" x14ac:dyDescent="0.3">
      <c r="A37" s="48"/>
      <c r="B37" s="49" t="e">
        <f>INDEX(Desserts!$A$2:$Y$392,MATCH(A31,Desserts!$A$2:$A$392,0),23)</f>
        <v>#N/A</v>
      </c>
      <c r="C37" s="49" t="e">
        <f>INDEX(Desserts!$A$2:$Y$392,MATCH(A31,Desserts!$A$2:$A$392,0),24)</f>
        <v>#N/A</v>
      </c>
      <c r="D37" s="49" t="e">
        <f t="shared" si="0"/>
        <v>#N/A</v>
      </c>
      <c r="E37" s="50" t="e">
        <f>INDEX(Desserts!$A$2:$Y$392,MATCH(A31,Desserts!$A$2:$A$392,0),25)</f>
        <v>#N/A</v>
      </c>
      <c r="F37" s="48"/>
      <c r="G37" s="49" t="e">
        <f>INDEX(Desserts!$A$2:$Y$392,MATCH(F31,Desserts!$A$2:$A$392,0),23)</f>
        <v>#N/A</v>
      </c>
      <c r="H37" s="49" t="e">
        <f>INDEX(Desserts!$A$2:$Y$392,MATCH(F31,Desserts!$A$2:$A$392,0),24)</f>
        <v>#N/A</v>
      </c>
      <c r="I37" s="49" t="e">
        <f t="shared" si="1"/>
        <v>#N/A</v>
      </c>
      <c r="J37" s="50" t="e">
        <f>INDEX(Desserts!$A$2:$Y$392,MATCH(F31,Desserts!$A$2:$A$392,0),25)</f>
        <v>#N/A</v>
      </c>
      <c r="K37" s="48"/>
      <c r="L37" s="49" t="e">
        <f>INDEX(Desserts!$A$2:$Y$392,MATCH(K31,Desserts!$A$2:$A$392,0),23)</f>
        <v>#N/A</v>
      </c>
      <c r="M37" s="49" t="e">
        <f>INDEX(Desserts!$A$2:$Y$392,MATCH(K31,Desserts!$A$2:$A$392,0),24)</f>
        <v>#N/A</v>
      </c>
      <c r="N37" s="49" t="e">
        <f t="shared" si="2"/>
        <v>#N/A</v>
      </c>
      <c r="O37" s="50" t="e">
        <f>INDEX(Desserts!$A$2:$Y$392,MATCH(K31,Desserts!$A$2:$A$392,0),25)</f>
        <v>#N/A</v>
      </c>
      <c r="P37" s="48"/>
      <c r="Q37" s="49" t="e">
        <f>INDEX(Desserts!$A$2:$Y$392,MATCH(P31,Desserts!$A$2:$A$392,0),23)</f>
        <v>#N/A</v>
      </c>
      <c r="R37" s="49" t="e">
        <f>INDEX(Desserts!$A$2:$Y$392,MATCH(P31,Desserts!$A$2:$A$392,0),24)</f>
        <v>#N/A</v>
      </c>
      <c r="S37" s="49" t="e">
        <f t="shared" si="3"/>
        <v>#N/A</v>
      </c>
      <c r="T37" s="50" t="e">
        <f>INDEX(Desserts!$A$2:$Y$392,MATCH(P31,Desserts!$A$2:$A$392,0),25)</f>
        <v>#N/A</v>
      </c>
      <c r="U37" s="48"/>
      <c r="V37" s="49" t="e">
        <f>INDEX(Desserts!$A$2:$Y$392,MATCH(U31,Desserts!$A$2:$A$392,0),23)</f>
        <v>#N/A</v>
      </c>
      <c r="W37" s="49" t="e">
        <f>INDEX(Desserts!$A$2:$Y$392,MATCH(U31,Desserts!$A$2:$A$392,0),24)</f>
        <v>#N/A</v>
      </c>
      <c r="X37" s="49" t="e">
        <f t="shared" si="4"/>
        <v>#N/A</v>
      </c>
      <c r="Y37" s="50" t="e">
        <f>INDEX(Desserts!$A$2:$Y$392,MATCH(U31,Desserts!$A$2:$A$392,0),25)</f>
        <v>#N/A</v>
      </c>
    </row>
  </sheetData>
  <sheetProtection password="DD12" sheet="1" objects="1" scenarios="1"/>
  <pageMargins left="0.70866141732283472" right="0.70866141732283472" top="0.74803149606299213" bottom="0.74803149606299213" header="0.31496062992125984" footer="0.31496062992125984"/>
  <pageSetup paperSize="9" scale="88" fitToWidth="0" orientation="landscape" r:id="rId1"/>
  <headerFooter>
    <oddHeader>&amp;CPréparation Commande&amp;R&amp;A</oddHeader>
    <oddFooter>&amp;Rimprimé le 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0 E A A B Q S w M E F A A C A A g A d H / 0 U t a i d P q p A A A A + A A A A B I A H A B D b 2 5 m a W c v U G F j a 2 F n Z S 5 4 b W w g o h g A K K A U A A A A A A A A A A A A A A A A A A A A A A A A A A A A h Y / N C o J A G E V f R W b v / F h J y e e 4 C F o l R E G 0 H c Z R h 3 Q M Z 0 z f r U W P 1 C s k l N W u 5 b 2 c C + c + b n d I h r r y r q q 1 u j E x Y p g i T x n Z Z N o U M e p c 7 i 9 R w m E n 5 F k U y h t h Y 6 P B 6 h i V z l 0 i Q v q + x / 0 M N 2 1 B A k o Z O a X b g y x V L X x t r B N G K v R Z Z f 9 X i M P x J c M D H D K 8 Y K s A z 0 M G Z K o h 1 e a L B K M x p k B + S l h 3 l e t a x f P W 3 + y B T B H I + w V / A l B L A w Q U A A I A C A B 0 f /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H / 0 U l / C 8 X p i A Q A A c Q I A A B M A H A B G b 3 J t d W x h c y 9 T Z W N 0 a W 9 u M S 5 t I K I Y A C i g F A A A A A A A A A A A A A A A A A A A A A A A A A A A A H W S w W o C M R C G 7 8 K + Q 9 g e q r C V 2 m P F Q 7 G W l t Y i r L R Q F Y n Z s U 7 N J t t k I i v i A 9 n X 2 B d r V o t C t 8 0 l Z O b n / 7 8 Z Y k E Q a s X i w 9 1 q B 7 W g Z h f c Q M L O w i e 0 B C w B y z L J y Y a s w y R Q U G P + x N o Z A b 7 S y w X I 5 q s 2 y 5 n W y / o d S m h 2 t S J Q Z O v h 2 / W 4 d T W N w a x Q e J + + U y g w 4 y 4 v y 5 e t a Z + j 9 f k J M H k O a s 6 V g H F m 9 A c Q E w 4 t K h j / o m j m 0 u Z h I 2 L K S R k x M g 4 a 0 Y G p Q j y N F w B U c h 9 w N 6 M H g r R T G S x 6 R J V 0 w o N 6 s h 3 d c u K T o 2 l P X V D x R a X a 6 N T t 9 z D k M z / n w L 8 1 w T 3 w B I y t / 5 c f s d G P 8 k b K W H D J j e 2 U 4 J M T + X C d A U t 1 g n M s d q e E o e H K z r V J u 1 q 6 V J W q M q e C F G 0 2 4 b N O f R S V R g Q 5 b S O 2 2 d t W i l 1 u u K B i Z z w t f r q q 4 K X Y v R c 7 4 o S g K s 2 B N v s / 4 1 e G K 0 w c S H l 0 4 G q 9 3 T a C G q q / 5 2 p / A 1 B L A Q I t A B Q A A g A I A H R / 9 F L W o n T 6 q Q A A A P g A A A A S A A A A A A A A A A A A A A A A A A A A A A B D b 2 5 m a W c v U G F j a 2 F n Z S 5 4 b W x Q S w E C L Q A U A A I A C A B 0 f / R S D 8 r p q 6 Q A A A D p A A A A E w A A A A A A A A A A A A A A A A D 1 A A A A W 0 N v b n R l b n R f V H l w Z X N d L n h t b F B L A Q I t A B Q A A g A I A H R / 9 F J f w v F 6 Y g E A A H E C A A A T A A A A A A A A A A A A A A A A A O Y B A A B G b 3 J t d W x h c y 9 T Z W N 0 a W 9 u M S 5 t U E s F B g A A A A A D A A M A w g A A A J U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k M A A A A A A A A p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J c 1 J l b G F 0 a W 9 u c 2 h p c F J l Z n J l c 2 h F b m F i b G V k I i B W Y W x 1 Z T 0 i c 1 R y d W U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G l z d G U l M j B k Z X M l M j B w b G F 0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Z l d W l s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c t M j B U M T M 6 M z A 6 N T Y u M D M w N D Q 4 O V o i I C 8 + P E V u d H J 5 I F R 5 c G U 9 I k Z p b G x D b 2 x 1 b W 5 U e X B l c y I g V m F s d W U 9 I n N C Z 1 l H Q m d B P S I g L z 4 8 R W 5 0 c n k g V H l w Z T 0 i R m l s b E N v b H V t b k 5 h b W V z I i B W Y W x 1 Z T 0 i c 1 s m c X V v d D t O b 2 0 m c X V v d D s s J n F 1 b 3 Q 7 V H l w Z S Z x d W 9 0 O y w m c X V v d D t D Y X J h Y 3 T D q X J p c 3 R p c X V l J n F 1 b 3 Q 7 L C Z x d W 9 0 O 1 b D q W f D q X R h d G l l b i Z x d W 9 0 O y w m c X V v d D t Q b 3 J 0 a W 9 u I G l u Z G l 2 a W R 1 Z W x s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p c 3 R l I G R l c y B w b G F 0 c y 9 U e X B l I G 1 v Z G l m a c O p L n t O b 2 0 s M H 0 m c X V v d D s s J n F 1 b 3 Q 7 U 2 V j d G l v b j E v T G l z d G U g Z G V z I H B s Y X R z L 1 R 5 c G U g b W 9 k a W Z p w 6 k u e 1 R 5 c G U s M X 0 m c X V v d D s s J n F 1 b 3 Q 7 U 2 V j d G l v b j E v T G l z d G U g Z G V z I H B s Y X R z L 1 R 5 c G U g b W 9 k a W Z p w 6 k u e 0 N h c m F j d M O p c m l z d G l x d W U s M n 0 m c X V v d D s s J n F 1 b 3 Q 7 U 2 V j d G l v b j E v T G l z d G U g Z G V z I H B s Y X R z L 1 R 5 c G U g b W 9 k a W Z p w 6 k u e 1 b D q W f D q X R h d G l l b i w z f S Z x d W 9 0 O y w m c X V v d D t T Z W N 0 a W 9 u M S 9 M a X N 0 Z S B k Z X M g c G x h d H M v V H l w Z S B t b 2 R p Z m n D q S 5 7 U G 9 y d G l v b i B p b m R p d m l k d W V s b G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T G l z d G U g Z G V z I H B s Y X R z L 1 R 5 c G U g b W 9 k a W Z p w 6 k u e 0 5 v b S w w f S Z x d W 9 0 O y w m c X V v d D t T Z W N 0 a W 9 u M S 9 M a X N 0 Z S B k Z X M g c G x h d H M v V H l w Z S B t b 2 R p Z m n D q S 5 7 V H l w Z S w x f S Z x d W 9 0 O y w m c X V v d D t T Z W N 0 a W 9 u M S 9 M a X N 0 Z S B k Z X M g c G x h d H M v V H l w Z S B t b 2 R p Z m n D q S 5 7 Q 2 F y Y W N 0 w 6 l y a X N 0 a X F 1 Z S w y f S Z x d W 9 0 O y w m c X V v d D t T Z W N 0 a W 9 u M S 9 M a X N 0 Z S B k Z X M g c G x h d H M v V H l w Z S B t b 2 R p Z m n D q S 5 7 V s O p Z 8 O p d G F 0 a W V u L D N 9 J n F 1 b 3 Q 7 L C Z x d W 9 0 O 1 N l Y 3 R p b 2 4 x L 0 x p c 3 R l I G R l c y B w b G F 0 c y 9 U e X B l I G 1 v Z G l m a c O p L n t Q b 3 J 0 a W 9 u I G l u Z G l 2 a W R 1 Z W x s Z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l z d G U l M j B k Z X M l M j B w b G F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Z S U y M G R l c y U y M H B s Y X R z L 0 x p c 3 R l J T I w Z G V z J T I w c G x h d H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Z S U y M G R l c y U y M H B s Y X R z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X N 0 Z S U y M G R l c y U y M H B s Y X R z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r 1 U e K v g o U y y 4 V k B T u J k R w A A A A A C A A A A A A A Q Z g A A A A E A A C A A A A D L j / 6 x n h F q I m d j o w 4 3 7 U O a R R R i t 1 Y p A 6 w S A T a 6 W G 8 L v g A A A A A O g A A A A A I A A C A A A A D a 4 3 e + l x 8 y z M 1 W 5 5 L 1 G g b u J k O J C j Z D f B n X K f o y Q + n q L V A A A A D I H a + m A 5 R g k h h m a N Y H 1 N Y z R X c y 8 W v z o e s 5 y 2 K W n Y h 7 O i t S J j 6 b d 6 q Z i q m / a p 9 q a C 2 G w g 4 G a j v C X B z T h x 3 b j V g I U Q E h 9 z U w 0 q j W 8 O + X r V l Q + 0 A A A A D E d e Y J v A V n 6 L n y M 9 F v m i r I b / i a 9 6 F f p u p i 6 j m 3 J x u v q A w b i w F 0 D 2 1 f s p z H j C 4 K r s W b D P J l K z L W B h 4 l 3 C d + P j K i < / D a t a M a s h u p > 
</file>

<file path=customXml/itemProps1.xml><?xml version="1.0" encoding="utf-8"?>
<ds:datastoreItem xmlns:ds="http://schemas.openxmlformats.org/officeDocument/2006/customXml" ds:itemID="{153F80E2-B6B8-4F1F-B24B-A77E135110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Entrées</vt:lpstr>
      <vt:lpstr>Plats</vt:lpstr>
      <vt:lpstr>Accompagnements</vt:lpstr>
      <vt:lpstr>Fromage</vt:lpstr>
      <vt:lpstr>Desserts</vt:lpstr>
      <vt:lpstr>Semaine</vt:lpstr>
      <vt:lpstr>Détail menu</vt:lpstr>
      <vt:lpstr>Menus semaine</vt:lpstr>
      <vt:lpstr>Commande semaine 1</vt:lpstr>
      <vt:lpstr>Commande semaine 2</vt:lpstr>
      <vt:lpstr>Commande semaine 3</vt:lpstr>
      <vt:lpstr>Commande semaine 4</vt:lpstr>
      <vt:lpstr>Accompagnements!Plat</vt:lpstr>
      <vt:lpstr>Desserts!Plat</vt:lpstr>
      <vt:lpstr>'Menus semaine'!Zone_d_impression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Gomes</dc:creator>
  <cp:lastModifiedBy>CANTINE</cp:lastModifiedBy>
  <cp:lastPrinted>2022-11-09T13:07:13Z</cp:lastPrinted>
  <dcterms:created xsi:type="dcterms:W3CDTF">2021-07-20T08:09:46Z</dcterms:created>
  <dcterms:modified xsi:type="dcterms:W3CDTF">2022-11-18T09:26:17Z</dcterms:modified>
</cp:coreProperties>
</file>